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comments1.xml><?xml version="1.0" encoding="utf-8"?>
<comments xmlns="http://schemas.openxmlformats.org/spreadsheetml/2006/main">
  <authors>
    <author>何祥峰</author>
  </authors>
  <commentList>
    <comment ref="K3" authorId="0">
      <text>
        <r>
          <rPr>
            <sz val="9"/>
            <rFont val="宋体"/>
            <charset val="134"/>
          </rPr>
          <t xml:space="preserve">何祥峰:
</t>
        </r>
      </text>
    </comment>
  </commentList>
</comments>
</file>

<file path=xl/sharedStrings.xml><?xml version="1.0" encoding="utf-8"?>
<sst xmlns="http://schemas.openxmlformats.org/spreadsheetml/2006/main" count="1043" uniqueCount="506">
  <si>
    <t>2020年统筹整合财政涉农资金拨付情况统计表</t>
  </si>
  <si>
    <t>大安市财政局</t>
  </si>
  <si>
    <t>单位：元</t>
  </si>
  <si>
    <t xml:space="preserve">科长签字：               主管领导签字： </t>
  </si>
  <si>
    <t>进帐日期</t>
  </si>
  <si>
    <t>级次</t>
  </si>
  <si>
    <t>进帐金额</t>
  </si>
  <si>
    <t>文号</t>
  </si>
  <si>
    <t xml:space="preserve">资金内容 </t>
  </si>
  <si>
    <t>拨付时间</t>
  </si>
  <si>
    <t>拨付金额</t>
  </si>
  <si>
    <t>拨付单位及项目</t>
  </si>
  <si>
    <t>余额</t>
  </si>
  <si>
    <t>财政局号</t>
  </si>
  <si>
    <t>扶贫文号</t>
  </si>
  <si>
    <t>2020.2.27</t>
  </si>
  <si>
    <t>吉财农指   [2019]942</t>
  </si>
  <si>
    <t>关于提前下达2020年省级财政专项扶贫资金（整合部分）的通知</t>
  </si>
  <si>
    <t>2020.6.1</t>
  </si>
  <si>
    <t>关于下达大安市四棵树乡2019年农村公路建设项目补贴计划的通知（畅返不畅）</t>
  </si>
  <si>
    <t>大财统字[2020]10号</t>
  </si>
  <si>
    <t>2020.6.11</t>
  </si>
  <si>
    <t>新平安至大岗子段路面改造工程</t>
  </si>
  <si>
    <t>大财统字[2020]25号</t>
  </si>
  <si>
    <t>舍力镇2019年畅返不畅农村公路建设项目</t>
  </si>
  <si>
    <t>大财统字[2020]18号</t>
  </si>
  <si>
    <t>2020.6.18</t>
  </si>
  <si>
    <t>关于下达2019年月亮泡镇农村基础设施建设项目计划的通知</t>
  </si>
  <si>
    <t>大财统字[2020]62号</t>
  </si>
  <si>
    <t>2020.6.24</t>
  </si>
  <si>
    <t>关于下达大安市2019年农村饮水安全巩固提升工程建设计划的通知</t>
  </si>
  <si>
    <t>大财统字[2020]13号</t>
  </si>
  <si>
    <t>关于龙沼镇2019年畅返不畅农村公路建设项目补贴计划的通知</t>
  </si>
  <si>
    <t>大财统字[2020]16号</t>
  </si>
  <si>
    <t>关于下达大安市2018年农村饮水安全巩固提升工程（单独入户）建设计划的通知</t>
  </si>
  <si>
    <t>大财统字[2020]12号</t>
  </si>
  <si>
    <t>关于下达烧锅镇乡2018村村通农村公路建设项目（质保金）补贴计划的通知</t>
  </si>
  <si>
    <t>大财统字[2020]17号</t>
  </si>
  <si>
    <t>2020.7.13</t>
  </si>
  <si>
    <t>关于下达联合乡2019年畅返不畅农村公路建设项目补贴计划的通知</t>
  </si>
  <si>
    <t>大财统字[2020]44号</t>
  </si>
  <si>
    <t>关于下达联合乡2019年农村公路建设项目（新增）补贴计划的通知</t>
  </si>
  <si>
    <t>大财统字[2020]45号</t>
  </si>
  <si>
    <t>2020.7.14</t>
  </si>
  <si>
    <t>关于正达大安市2019年农村饮水安全巩固提升工程（单独入户）项目计划的通知</t>
  </si>
  <si>
    <t>大财统字[2020]14号</t>
  </si>
  <si>
    <t>关于下达红岗子乡南岗子村月亮泡东灌区小外皮片区灌溉工程项目建设计划的通知</t>
  </si>
  <si>
    <t>大财统字[2020]11号</t>
  </si>
  <si>
    <t>2020.7.30</t>
  </si>
  <si>
    <t>关于下达大安市2019年农村饮水安全巩固提升工程（净化设备采购及安装）计划的通知</t>
  </si>
  <si>
    <t>大财统字[2020]15号</t>
  </si>
  <si>
    <t>关于下达月亮泡镇2019年畅返不畅农村公路建设项目补贴计划的通知</t>
  </si>
  <si>
    <t>大财统字[2020]80号</t>
  </si>
  <si>
    <t>2020.9.7</t>
  </si>
  <si>
    <t>大财统字[2020]31号</t>
  </si>
  <si>
    <t>2020.10.12</t>
  </si>
  <si>
    <t>大财统字[2020]29号</t>
  </si>
  <si>
    <t>吉财农指   [2019]1105</t>
  </si>
  <si>
    <t>关于提前下达2020年中央财政专项扶贫资金（整合部分）预算的通知</t>
  </si>
  <si>
    <t>2020.4.16</t>
  </si>
  <si>
    <t>大安光伏扶贫村级电站项目、大安光伏扶贫村级电站二期项目</t>
  </si>
  <si>
    <t>大财统字[2020]1号</t>
  </si>
  <si>
    <t>关于下达烧锅镇乡2019年畅返不畅农村公路建设项目补贴计划的通知</t>
  </si>
  <si>
    <t>大财统字[2020]20号</t>
  </si>
  <si>
    <t>关于下达大安市烧锅镇乡2019年农村公路建设项目（新增）补贴计划的通知</t>
  </si>
  <si>
    <t>大财统字[2020]21号</t>
  </si>
  <si>
    <t>关于下达大安市舍力镇2019年农村公路建设项目（新增）补贴计划的通知</t>
  </si>
  <si>
    <t>大财统字[2020]23号</t>
  </si>
  <si>
    <t>关于正达大安市2019年农村饮水安全巩固提升（第二批）建设计划的通知</t>
  </si>
  <si>
    <t>大财统字[2020]19号</t>
  </si>
  <si>
    <t>2020.8.7</t>
  </si>
  <si>
    <t>关于下达大安市太山镇2019年农村公路建设项目（新增）补贴计划的通知</t>
  </si>
  <si>
    <t>大财统字[2020]22号</t>
  </si>
  <si>
    <t>大财统字[2020]30号</t>
  </si>
  <si>
    <t>2020.4.15</t>
  </si>
  <si>
    <t>吉财农指 [2020] 57</t>
  </si>
  <si>
    <t>关于下达２０２０年省级财政专项扶贫资金（整合部分）的通知</t>
  </si>
  <si>
    <t>2020.9.25</t>
  </si>
  <si>
    <t>关于下达2019年四棵树乡农村基础设施建设项目（二）计划的通知</t>
  </si>
  <si>
    <t>大财统字[2020]77号</t>
  </si>
  <si>
    <t>关于下达2019年安广镇农村基础设施建设项目计划的通知</t>
  </si>
  <si>
    <t>大财统字[2020]56号</t>
  </si>
  <si>
    <t>吉财资环指[2019]1107号</t>
  </si>
  <si>
    <t>关于提前下达2020年中财政扶贫资金（国有贫困林场）的通知</t>
  </si>
  <si>
    <t>2020.5.25</t>
  </si>
  <si>
    <t>吉财农指   [2020]286</t>
  </si>
  <si>
    <t>关于预下达2020年中央财政专项扶贫资金（整合部分）的通知</t>
  </si>
  <si>
    <t>新平安镇2019年农村公路建设项目（新增）</t>
  </si>
  <si>
    <t>大财统字[2020]24号</t>
  </si>
  <si>
    <r>
      <rPr>
        <sz val="10"/>
        <color theme="1"/>
        <rFont val="宋体"/>
        <charset val="134"/>
        <scheme val="major"/>
      </rPr>
      <t>2</t>
    </r>
    <r>
      <rPr>
        <sz val="10"/>
        <color theme="1"/>
        <rFont val="宋体"/>
        <charset val="134"/>
      </rPr>
      <t>020.8.3</t>
    </r>
  </si>
  <si>
    <t>关于下达叉干镇2020年农村公路建设项目补贴计划的通知</t>
  </si>
  <si>
    <t>大财统字[2020]88号</t>
  </si>
  <si>
    <t>白财农指[2020]86号</t>
  </si>
  <si>
    <t>白城市扶贫资金</t>
  </si>
  <si>
    <t>2020.6.8</t>
  </si>
  <si>
    <t>本级投入</t>
  </si>
  <si>
    <t>财政专项扶贫资金</t>
  </si>
  <si>
    <t>龙沼至前岗子段路面改造工程</t>
  </si>
  <si>
    <t>大财统字[2020]34号</t>
  </si>
  <si>
    <t>2020.6.17</t>
  </si>
  <si>
    <t>太山镇2019年农村基础设施建设项目（二）</t>
  </si>
  <si>
    <t>大财统字[2020]36号</t>
  </si>
  <si>
    <t>关于下达2019年新平安镇农村基础设施建设项目计划的通知</t>
  </si>
  <si>
    <t>大财统字[2020]58号</t>
  </si>
  <si>
    <t>2020.11.2</t>
  </si>
  <si>
    <t>2020.11.20</t>
  </si>
  <si>
    <t>舍力镇2019年农村基础设施建设项目</t>
  </si>
  <si>
    <t>大财统字[2020]35号</t>
  </si>
  <si>
    <r>
      <rPr>
        <sz val="10"/>
        <color theme="1"/>
        <rFont val="宋体"/>
        <charset val="134"/>
        <scheme val="major"/>
      </rPr>
      <t>2</t>
    </r>
    <r>
      <rPr>
        <sz val="10"/>
        <color theme="1"/>
        <rFont val="宋体"/>
        <charset val="134"/>
      </rPr>
      <t>020.6.29</t>
    </r>
  </si>
  <si>
    <t>吉财农指   [2020]360</t>
  </si>
  <si>
    <t>关于下达2020年财政专项扶贫资金（整合部分）的通知</t>
  </si>
  <si>
    <t>关于下达2019年四棵树乡农村基础设施建设项目计划的通知</t>
  </si>
  <si>
    <t>大财统字[2020]69号</t>
  </si>
  <si>
    <t>关于下达2019年联合乡农村基础设施建设项目计划的通知</t>
  </si>
  <si>
    <t>大财统字[2020]68号</t>
  </si>
  <si>
    <t>2020.7.15</t>
  </si>
  <si>
    <t>白财农指[2020]95号</t>
  </si>
  <si>
    <t>白城下达中央扶贫资金</t>
  </si>
  <si>
    <t>吉财党政[2020]183号</t>
  </si>
  <si>
    <t>关于下达少数民族发展补助资金的通知</t>
  </si>
  <si>
    <t>2020.12.7</t>
  </si>
  <si>
    <t>关于下达2019年叉干镇农村基础设施建设项目计划的通知</t>
  </si>
  <si>
    <t>大财统字[2020]59号</t>
  </si>
  <si>
    <t>吉财农指【2019】1084号</t>
  </si>
  <si>
    <t>关于提前下达2020年（农业部分）中央财政农业生产发展资金（贫困县统筹整合部分）</t>
  </si>
  <si>
    <t>吉财农指【2019】1097号</t>
  </si>
  <si>
    <t>关于提前下达2020年中央农业生产发展资金（贫困县）的通知</t>
  </si>
  <si>
    <t>吉财农指【2019】1082号</t>
  </si>
  <si>
    <t>关于提前下达2020年（农业部分）中央财政资源及生态保护补助资金（贫困县统筹整合部分）</t>
  </si>
  <si>
    <r>
      <rPr>
        <sz val="10"/>
        <color theme="1"/>
        <rFont val="宋体"/>
        <charset val="134"/>
        <scheme val="major"/>
      </rPr>
      <t>2</t>
    </r>
    <r>
      <rPr>
        <sz val="10"/>
        <color theme="1"/>
        <rFont val="宋体"/>
        <charset val="134"/>
      </rPr>
      <t>020.6.1</t>
    </r>
  </si>
  <si>
    <t>吉财农指【2019】1099号</t>
  </si>
  <si>
    <t>关于提前下达2020年中央农业资源及生态保护补助资金（贫困县）的通知</t>
  </si>
  <si>
    <t>2020.6.29</t>
  </si>
  <si>
    <t>大财统字[2020]32号</t>
  </si>
  <si>
    <t>关于下达2019年烧锅镇乡农村基础设施项目计划的通知</t>
  </si>
  <si>
    <t>大财统字[2020]57号</t>
  </si>
  <si>
    <t>2020.11.27</t>
  </si>
  <si>
    <t>吉财农指   [2020]274</t>
  </si>
  <si>
    <t>关于2020年省级乡村振兴专项资金通知（贫困县统筹整合）</t>
  </si>
  <si>
    <t>关于下达红岗子乡2019年畅返不畅农村公路建设项目补贴计划的通知</t>
  </si>
  <si>
    <t>大财统字[2020]38号</t>
  </si>
  <si>
    <t>省厅调减1600万元</t>
  </si>
  <si>
    <t>关于下达太山镇2019年畅返不畅农村公路建设项目补贴计划的通知</t>
  </si>
  <si>
    <t>大财统字[2020]51号</t>
  </si>
  <si>
    <t>关于下达大安市2020年“雨露计划“补贴项目计划的通知</t>
  </si>
  <si>
    <t>大财统字[2020]55号</t>
  </si>
  <si>
    <t>关于下达乐胜乡2019年畅返不畅农村公路建设项目补贴计划的通知</t>
  </si>
  <si>
    <t>大财统字[2020]40号</t>
  </si>
  <si>
    <t>关于下达海坨乡2018年农村基础设施项目（质保金）补贴计划的通知</t>
  </si>
  <si>
    <t>大财统字[2020]54号</t>
  </si>
  <si>
    <t>关于下达安广镇2018年村村通农村公路建设项目（质保金）补贴计划的通知</t>
  </si>
  <si>
    <t>大财统字[2020]50号</t>
  </si>
  <si>
    <t>关于下达安广镇2018年农村基础设施项目（质保金）补贴计划的通知</t>
  </si>
  <si>
    <t>大财统字[2020]49号</t>
  </si>
  <si>
    <t>关于下达2019年海坨乡农村基础设施建设项目计划的通知</t>
  </si>
  <si>
    <t>大财统字[2020]63号</t>
  </si>
  <si>
    <t>关于下达月亮泡镇2018年农村基础设施项目（质保金）补贴计划的通知</t>
  </si>
  <si>
    <t>大财统字[2020]65号</t>
  </si>
  <si>
    <t>2020.7.3</t>
  </si>
  <si>
    <t>关于下达联合乡2017年农村基础设施项目（质保金）补贴计划的通知</t>
  </si>
  <si>
    <t>大财统字[2020]43号</t>
  </si>
  <si>
    <t>关于下达联合乡2018年农村基础设施项目（质保金）补贴计划的通知</t>
  </si>
  <si>
    <t>大财统字[2020]42号</t>
  </si>
  <si>
    <t>关于下达大安市乐胜乡2019年农村公路建设项目（新增）补贴计划的通知</t>
  </si>
  <si>
    <t>大财统字[2020]41号</t>
  </si>
  <si>
    <t>关于下达月亮泡镇2017年村村通农村公路建设项目（质保金）补贴计划的通知</t>
  </si>
  <si>
    <t>大财统字[2020]66号</t>
  </si>
  <si>
    <t>关于下达两家子镇2018年村村通农村公路建设项目（质保金）补贴计划的通知</t>
  </si>
  <si>
    <t>大财统字[2020]46号</t>
  </si>
  <si>
    <t>关于下达新平安镇2018年村村通农村公路建设项目（质保金）补贴计划的通知</t>
  </si>
  <si>
    <t>大财统字[2020]52号</t>
  </si>
  <si>
    <t>2020.8.21</t>
  </si>
  <si>
    <t>关于下达2019年乐胜乡农村基础设施建设项目计划的通知</t>
  </si>
  <si>
    <t>大财统字[2020]67号</t>
  </si>
  <si>
    <t>关于下达新平安镇2017年农村基础设施项目（质保金）补贴计划的通知</t>
  </si>
  <si>
    <t>大财统字[2020]95号</t>
  </si>
  <si>
    <t>关于下达新平安镇2017年村村通农村公路建设项目（质保金）补贴计划的通知</t>
  </si>
  <si>
    <t>大财统字[2020]53号</t>
  </si>
  <si>
    <t>关于下达太山镇2018年农村基础设施项目（质保金）补贴计划的通知</t>
  </si>
  <si>
    <t>大财统字[2020]64号</t>
  </si>
  <si>
    <r>
      <rPr>
        <sz val="10"/>
        <color theme="1"/>
        <rFont val="宋体"/>
        <charset val="134"/>
        <scheme val="major"/>
      </rPr>
      <t>2</t>
    </r>
    <r>
      <rPr>
        <sz val="10"/>
        <color theme="1"/>
        <rFont val="宋体"/>
        <charset val="134"/>
      </rPr>
      <t>020.12.7</t>
    </r>
  </si>
  <si>
    <r>
      <rPr>
        <sz val="10"/>
        <color theme="1"/>
        <rFont val="宋体"/>
        <charset val="134"/>
        <scheme val="major"/>
      </rPr>
      <t>2020.</t>
    </r>
    <r>
      <rPr>
        <sz val="10"/>
        <color theme="1"/>
        <rFont val="宋体"/>
        <charset val="134"/>
      </rPr>
      <t>12.16</t>
    </r>
  </si>
  <si>
    <t>2020.12.18</t>
  </si>
  <si>
    <t>2021.2.5</t>
  </si>
  <si>
    <t>关于下达烧锅镇乡富国村养殖小区建设项目计划的通知</t>
  </si>
  <si>
    <t>大财统字[2020]97号</t>
  </si>
  <si>
    <t>2021.7.21</t>
  </si>
  <si>
    <t>2020.6.16</t>
  </si>
  <si>
    <t>吉财资环指[2019]1256号</t>
  </si>
  <si>
    <t>中央农村环境整治 涉农整合部分</t>
  </si>
  <si>
    <t>2020.6.22</t>
  </si>
  <si>
    <t>吉财资环指[2019]1121号</t>
  </si>
  <si>
    <t>关于提前下达2020年中央改革发展资金预算（扶贫统筹）的通知</t>
  </si>
  <si>
    <t>关于下达大安市2019年农村饮水安全巩固提升工程（变频设备采购及安装）第二批计划的通知</t>
  </si>
  <si>
    <t>大财统字[2020]85号</t>
  </si>
  <si>
    <t>关于下达大安市2017年高效节水灌溉项目（质保金）建设计划的通知</t>
  </si>
  <si>
    <t>大财统字[2020]83号</t>
  </si>
  <si>
    <t>关于下达新平安镇2019年农村公路建设项目（新增）第二批补贴计划的通知</t>
  </si>
  <si>
    <t>大财统字[2020]90号</t>
  </si>
  <si>
    <t>关于下达大安市2019年扶贫小额信贷贴息计划的通知</t>
  </si>
  <si>
    <t>大财统字[2020]87号</t>
  </si>
  <si>
    <t>关于下达大安市两家子2019年农村公路建设项目（新增）补贴计划的通知</t>
  </si>
  <si>
    <t>大财统字[2020]92号</t>
  </si>
  <si>
    <t>关于下达大安市2019年农村饮水安全巩固提升工程（分散式供水工程）第二批项目计划的通知</t>
  </si>
  <si>
    <t>大财统字[2020]86号</t>
  </si>
  <si>
    <t>关于下达大安市2019年农村饮水安全巩固提升工程（电力配套工程）第二批建设计划的通知</t>
  </si>
  <si>
    <t>大财统字[2020]84号</t>
  </si>
  <si>
    <t>2020.9.9</t>
  </si>
  <si>
    <t>关于下达2019年烧锅镇乡农村基础设施建设项目（二）计划的通知</t>
  </si>
  <si>
    <t>大财统字[2020]79号</t>
  </si>
  <si>
    <r>
      <rPr>
        <sz val="10"/>
        <color theme="1"/>
        <rFont val="宋体"/>
        <charset val="134"/>
        <scheme val="major"/>
      </rPr>
      <t>2020.</t>
    </r>
    <r>
      <rPr>
        <sz val="10"/>
        <color theme="1"/>
        <rFont val="宋体"/>
        <charset val="134"/>
      </rPr>
      <t>12.18</t>
    </r>
  </si>
  <si>
    <t>2020.12.21</t>
  </si>
  <si>
    <t>2021.5.20</t>
  </si>
  <si>
    <t>吉财资环指[2019]1123号</t>
  </si>
  <si>
    <t>关于提前下达2020年中央林业生态保护恢复资金（扶贫统筹）预算的通知</t>
  </si>
  <si>
    <t>关于下达第二批草原生态扶贫建设项目计划的通知</t>
  </si>
  <si>
    <t>大财统字[2020]82号</t>
  </si>
  <si>
    <t>2020.8.1</t>
  </si>
  <si>
    <t>关于下达烧锅镇乡2019年农村公路建设项目（新增）第二批补贴计划的通知</t>
  </si>
  <si>
    <t>大财统字[2020]89号</t>
  </si>
  <si>
    <t>2020.9.21</t>
  </si>
  <si>
    <t>大财统字[2020]33号</t>
  </si>
  <si>
    <t>吉财村指[2019]1070号</t>
  </si>
  <si>
    <t>关于提前下达2020年农村综合改革转移支付预算（统筹整合部分）的通知</t>
  </si>
  <si>
    <t>吉财粮指[2019]1015号</t>
  </si>
  <si>
    <t>关于提前下达2020年产粮大县奖励资金部分预算的通知</t>
  </si>
  <si>
    <t>大财统字[2020]48号</t>
  </si>
  <si>
    <t>关于下达增加小额信贷风险补偿金计划的通知</t>
  </si>
  <si>
    <t>大财统字[2020]72号</t>
  </si>
  <si>
    <t>关于下达2019年两家子镇农村基础设施建设项目计划的通知</t>
  </si>
  <si>
    <t>大财统字[2020]74号</t>
  </si>
  <si>
    <t>关于下达2019年丰收镇农村基础设施建设项目计划的通知</t>
  </si>
  <si>
    <t>大财统字[2020]73号</t>
  </si>
  <si>
    <t>关于下达海坨乡2017年农村基础设施项目（质保金）补贴计划的通知</t>
  </si>
  <si>
    <t>大财统字[2020]81号</t>
  </si>
  <si>
    <t>2020.8.2</t>
  </si>
  <si>
    <t>2020.8.20</t>
  </si>
  <si>
    <t>关于下达大安市千亿斤粮食田间工程（质保金）计划的通知</t>
  </si>
  <si>
    <t>大财统字[2020]94号</t>
  </si>
  <si>
    <t>关于下达两家子镇2019年畅返不畅农村公路建设项目补贴计划的通知</t>
  </si>
  <si>
    <t>大财统字[2020]47号</t>
  </si>
  <si>
    <t>关于下达2019年新艾里乡农村基础设施建设项目计划的通知</t>
  </si>
  <si>
    <t>大财统字[2020]60号</t>
  </si>
  <si>
    <t>关于下达2019年太山镇农村基础设施建设项目计划的通知</t>
  </si>
  <si>
    <t>大财统字[2020]61号</t>
  </si>
  <si>
    <t>关于下达两家子镇李围子至金善农村公路建设项目补贴计划的通知</t>
  </si>
  <si>
    <t>大财统字[2020]96号</t>
  </si>
  <si>
    <t>2020.11.16</t>
  </si>
  <si>
    <t>2020.11.24</t>
  </si>
  <si>
    <r>
      <rPr>
        <sz val="10"/>
        <color theme="1"/>
        <rFont val="宋体"/>
        <charset val="134"/>
        <scheme val="major"/>
      </rPr>
      <t>2020.</t>
    </r>
    <r>
      <rPr>
        <sz val="10"/>
        <color theme="1"/>
        <rFont val="宋体"/>
        <charset val="134"/>
      </rPr>
      <t>12.7</t>
    </r>
  </si>
  <si>
    <r>
      <rPr>
        <sz val="10"/>
        <color theme="1"/>
        <rFont val="宋体"/>
        <charset val="134"/>
        <scheme val="major"/>
      </rPr>
      <t>2020.</t>
    </r>
    <r>
      <rPr>
        <sz val="10"/>
        <color theme="1"/>
        <rFont val="宋体"/>
        <charset val="134"/>
      </rPr>
      <t>12.17</t>
    </r>
  </si>
  <si>
    <t>关于下达2019年联合乡农村基础设施建设项目 （二）第二批计划的通知</t>
  </si>
  <si>
    <t>大财统字[2020]101号</t>
  </si>
  <si>
    <r>
      <rPr>
        <sz val="10"/>
        <color theme="1"/>
        <rFont val="宋体"/>
        <charset val="134"/>
        <scheme val="major"/>
      </rPr>
      <t>2021</t>
    </r>
    <r>
      <rPr>
        <sz val="10"/>
        <color theme="1"/>
        <rFont val="宋体"/>
        <charset val="134"/>
      </rPr>
      <t>.3.15</t>
    </r>
  </si>
  <si>
    <t>2021.7.1</t>
  </si>
  <si>
    <t>2020.8.18</t>
  </si>
  <si>
    <t>吉财农指[2019]1150号</t>
  </si>
  <si>
    <t>关于提前下达2020年中央财政农田水利建设（贫困县统筹整合部分）补助资金的通知</t>
  </si>
  <si>
    <t>2020.8.19</t>
  </si>
  <si>
    <t>关于下达2019年龙沼镇农村基础设施建设项目计划的通知</t>
  </si>
  <si>
    <t>大财统字[2020]75号</t>
  </si>
  <si>
    <t>关于下达大安市乐胜乡2019年农村公路建设项目（新增）第二批补贴计划的通知</t>
  </si>
  <si>
    <t>大财统字[2020]93号</t>
  </si>
  <si>
    <t>关于下达大安市舍力镇2019年农村公路建设项目 （新增）第二批补贴计划的通知</t>
  </si>
  <si>
    <t>大财统字[2020]98号</t>
  </si>
  <si>
    <t>关于下达2020年月亮泡镇农村基础设施建设项目计划的通知</t>
  </si>
  <si>
    <t>大财统字[2020]99号</t>
  </si>
  <si>
    <t>关于下达大赉乡2020年农村公路建设项目补贴计划的通知</t>
  </si>
  <si>
    <t>大财统字[2020]103号</t>
  </si>
  <si>
    <t>关于下达2019年联合乡农村基础设施建设项目（二）计划的通知</t>
  </si>
  <si>
    <t>大财统字[2020]78号</t>
  </si>
  <si>
    <t>关于下达叉干镇2018年村村通农村公路建设项目（质保金）补贴计划的通知</t>
  </si>
  <si>
    <t>大财统字[2020]105号</t>
  </si>
  <si>
    <t>关于下达乐胜乡2020年农村基础设施建设项目计划的通知</t>
  </si>
  <si>
    <t>大财统字[2020]106号</t>
  </si>
  <si>
    <t>关于大安市2020年农村危房改造建设项目补贴计划的通知</t>
  </si>
  <si>
    <t>大财统字[2020]104号</t>
  </si>
  <si>
    <t>2020.11.9</t>
  </si>
  <si>
    <t>大学生补助</t>
  </si>
  <si>
    <t>大财统字[2020]152号</t>
  </si>
  <si>
    <r>
      <rPr>
        <sz val="10"/>
        <color theme="1"/>
        <rFont val="宋体"/>
        <charset val="134"/>
        <scheme val="major"/>
      </rPr>
      <t>2</t>
    </r>
    <r>
      <rPr>
        <sz val="10"/>
        <color theme="1"/>
        <rFont val="宋体"/>
        <charset val="134"/>
      </rPr>
      <t>020.12.2</t>
    </r>
  </si>
  <si>
    <t>关于下达2020年农村基础设施建设项目计划的通知</t>
  </si>
  <si>
    <t>大财统字[2020]102号</t>
  </si>
  <si>
    <r>
      <rPr>
        <sz val="10"/>
        <color theme="1"/>
        <rFont val="宋体"/>
        <charset val="134"/>
        <scheme val="major"/>
      </rPr>
      <t>2020.</t>
    </r>
    <r>
      <rPr>
        <sz val="10"/>
        <color theme="1"/>
        <rFont val="宋体"/>
        <charset val="134"/>
      </rPr>
      <t>12.2</t>
    </r>
  </si>
  <si>
    <t>关于下达烧锅镇乡2020年农村基础设施建设项目计划的通知</t>
  </si>
  <si>
    <t>大财统字[2020]110号</t>
  </si>
  <si>
    <t>2020.12.14</t>
  </si>
  <si>
    <r>
      <rPr>
        <sz val="10"/>
        <color theme="1"/>
        <rFont val="宋体"/>
        <charset val="134"/>
        <scheme val="major"/>
      </rPr>
      <t>2</t>
    </r>
    <r>
      <rPr>
        <sz val="10"/>
        <color theme="1"/>
        <rFont val="宋体"/>
        <charset val="134"/>
      </rPr>
      <t>020.12.14</t>
    </r>
  </si>
  <si>
    <t>关于下达2019年联合乡农村基础设施建设项目第二批计划的通知</t>
  </si>
  <si>
    <t>大财统字[2020]100号</t>
  </si>
  <si>
    <t>2020.12.16</t>
  </si>
  <si>
    <t>关于下达红岗子乡八家子村至永和村农村公路建设项目补贴计划的通知</t>
  </si>
  <si>
    <t>大财统字[2020]147号</t>
  </si>
  <si>
    <t>关于下达2020年新艾里乡购置农机具及新建农机具库房建设项目补贴计划的通知</t>
  </si>
  <si>
    <t>大财统字[2020]107号</t>
  </si>
  <si>
    <r>
      <rPr>
        <sz val="10"/>
        <color theme="1"/>
        <rFont val="宋体"/>
        <charset val="134"/>
        <scheme val="major"/>
      </rPr>
      <t>2020.12.1</t>
    </r>
    <r>
      <rPr>
        <sz val="10"/>
        <color theme="1"/>
        <rFont val="宋体"/>
        <charset val="134"/>
      </rPr>
      <t>8</t>
    </r>
  </si>
  <si>
    <t>关于下达2019年大赉乡农村基础设施建设项目计划的通知</t>
  </si>
  <si>
    <t>大财统字[2020]76号</t>
  </si>
  <si>
    <t>2020.12.22</t>
  </si>
  <si>
    <t>2021.3.15</t>
  </si>
  <si>
    <t>2021.4.12</t>
  </si>
  <si>
    <t>关于下达大岗子镇高标准农田建设项目建设计划的通知</t>
  </si>
  <si>
    <t>大财统字[2020]153号</t>
  </si>
  <si>
    <t>2021.6.24</t>
  </si>
  <si>
    <t>2021.7.13</t>
  </si>
  <si>
    <t>2021.7.20</t>
  </si>
  <si>
    <t>2021.10.19</t>
  </si>
  <si>
    <t>2020.10.02</t>
  </si>
  <si>
    <t>吉财农指[2020]524号</t>
  </si>
  <si>
    <t>2020年省级水利发展补助资金</t>
  </si>
  <si>
    <t>关于下达两家子镇2020年农村基础设施建设项目（二）计划的通知</t>
  </si>
  <si>
    <t>大财统字[2020]108号</t>
  </si>
  <si>
    <t>关于下达两家子镇养猪园区建设计划的通知</t>
  </si>
  <si>
    <t>大财统字[2020]109号</t>
  </si>
  <si>
    <t>2020.3.1</t>
  </si>
  <si>
    <t>2021.9.14</t>
  </si>
  <si>
    <t>2020.10.15</t>
  </si>
  <si>
    <t>吉财农指[2020]901号</t>
  </si>
  <si>
    <t>2020年农业生产发展专项中央基建投资（高标准农田建设）贫困县统筹整合部分</t>
  </si>
  <si>
    <t>关于下达两家子镇2020年农村基础设施建设项目计划的通知</t>
  </si>
  <si>
    <t>大财统字[2020]111号</t>
  </si>
  <si>
    <t>2020.11.5</t>
  </si>
  <si>
    <t>关于下达2020年安广镇农村基础建设建设项目计划的通知</t>
  </si>
  <si>
    <t>大财统字[2020]139号</t>
  </si>
  <si>
    <t>2020.11.12</t>
  </si>
  <si>
    <t>关于下达乐胜乡2018年农村基础设施项目（质保金）补贴计划的通知</t>
  </si>
  <si>
    <t>大财统字[2020]117号</t>
  </si>
  <si>
    <t>关于达2020年烧锅镇乡农村基础设施建设项目（二）计划的通知</t>
  </si>
  <si>
    <t>大财统字[2020]137号</t>
  </si>
  <si>
    <t>关于下达四棵树乡2018年村村通农村公路建设项目（质保金）补贴计划的通知</t>
  </si>
  <si>
    <t>大财统字[2020]112号</t>
  </si>
  <si>
    <t>关于下达乐胜乡2018年村村通农村公路建设项目（质保金）补贴计划的通知</t>
  </si>
  <si>
    <t>大财统字[2020]136号</t>
  </si>
  <si>
    <t>关于下达舍力镇2018年农村基础设施项目（质保金）补贴计划的通知</t>
  </si>
  <si>
    <t>大财统字[2020]122号</t>
  </si>
  <si>
    <t>关于下达红岗子乡温室大棚建设项目 （质保金）计划的通知</t>
  </si>
  <si>
    <t>大财统字[2020]131号</t>
  </si>
  <si>
    <t>关于下达2019年舍力镇农村基础设施建设项目第二批计划的通知</t>
  </si>
  <si>
    <t>大财统字[2020]125号</t>
  </si>
  <si>
    <t>关于下达2020年海乡农村基础建设建设项目计划的通知</t>
  </si>
  <si>
    <t>大财统字[2020]141号</t>
  </si>
  <si>
    <t>关于下达太山镇2020年农村基础设施项目计划的通知</t>
  </si>
  <si>
    <t>大财统字[2020]127号</t>
  </si>
  <si>
    <t>关于下达四棵树乡2018年农村基础设施项目（质保金）补贴计划的通知</t>
  </si>
  <si>
    <t>大财统字[2020]114号</t>
  </si>
  <si>
    <t>关于下达红岗子乡2018年村村通农村公路建设项目（质保金）补贴计划的通知</t>
  </si>
  <si>
    <t>大财统字[2020]133号</t>
  </si>
  <si>
    <t>2020.12.8</t>
  </si>
  <si>
    <t>关于下达月亮泡镇岔古敖片区综合开发治理项目建设计划的通知</t>
  </si>
  <si>
    <t>大财统字[2020]148号</t>
  </si>
  <si>
    <t>关于下达2020年农村饮水安全巩固提升工程建设计划的通知</t>
  </si>
  <si>
    <t>大财统字[2020]113号</t>
  </si>
  <si>
    <t>关于下达2019年新平安镇农村基础设施建设项目第二批计划的通知</t>
  </si>
  <si>
    <t>大财统字[2020]124号</t>
  </si>
  <si>
    <t>关于下达丰收镇2018年农村公路建设项目（质保金）补贴计划的通知</t>
  </si>
  <si>
    <t>大财统字[2020]134号</t>
  </si>
  <si>
    <t>关于下达丰收镇2018年农村基础设施项目（质保金）补贴计划的通知</t>
  </si>
  <si>
    <t>大财统字[2020]118号</t>
  </si>
  <si>
    <t>关于下达联合乡2019年农村公路建设项目（新增）第二批补贴计划的通知</t>
  </si>
  <si>
    <t>大财统字[2020]144号</t>
  </si>
  <si>
    <r>
      <rPr>
        <sz val="10"/>
        <color theme="1"/>
        <rFont val="宋体"/>
        <charset val="134"/>
        <scheme val="major"/>
      </rPr>
      <t>2</t>
    </r>
    <r>
      <rPr>
        <sz val="10"/>
        <color theme="1"/>
        <rFont val="宋体"/>
        <charset val="134"/>
      </rPr>
      <t>020.12.15</t>
    </r>
  </si>
  <si>
    <t>关于下达月亮泡镇志发村西蔡店屯一楚窝堡屯农村公路建设项目补贴计划的通知</t>
  </si>
  <si>
    <t>大财统字[2020]145号</t>
  </si>
  <si>
    <r>
      <rPr>
        <sz val="10"/>
        <color theme="1"/>
        <rFont val="宋体"/>
        <charset val="134"/>
        <scheme val="major"/>
      </rPr>
      <t>2</t>
    </r>
    <r>
      <rPr>
        <sz val="10"/>
        <color theme="1"/>
        <rFont val="宋体"/>
        <charset val="134"/>
      </rPr>
      <t>020.12.17</t>
    </r>
  </si>
  <si>
    <t>关于下达2020年丰收镇农村基础建设建设项目计划的通知</t>
  </si>
  <si>
    <t>大财统字[2020]138号</t>
  </si>
  <si>
    <t>2020.12.17</t>
  </si>
  <si>
    <t>关于下达2020年舍力镇农村基础建设建设项目计划的通知</t>
  </si>
  <si>
    <t>大财统字[2020]130号</t>
  </si>
  <si>
    <t>关于达2020年太山镇农村基础设施建设项目（二）计划的通知</t>
  </si>
  <si>
    <t>大财统字[2020]129号</t>
  </si>
  <si>
    <t>关于下达2020年叉干镇农村基础建设建设项目计划的通知</t>
  </si>
  <si>
    <t>大财统字[2020]128号</t>
  </si>
  <si>
    <t>关于下达太山镇2018年村村通农村公路建设项目（质保金）补贴计划的通知</t>
  </si>
  <si>
    <t>大财统字[2020]132号</t>
  </si>
  <si>
    <t>关于下达烧锅镇乡2018年农村基础设施项目（质保金）补贴计划的通知</t>
  </si>
  <si>
    <t>大财统字[2020]119号</t>
  </si>
  <si>
    <r>
      <rPr>
        <sz val="10"/>
        <color theme="1"/>
        <rFont val="宋体"/>
        <charset val="134"/>
        <scheme val="major"/>
      </rPr>
      <t>2020.1</t>
    </r>
    <r>
      <rPr>
        <sz val="10"/>
        <color theme="1"/>
        <rFont val="宋体"/>
        <charset val="134"/>
      </rPr>
      <t>2.18</t>
    </r>
  </si>
  <si>
    <t>关于下达大安市太山镇2019年农村公路建设项目（新增）第二批补贴计划的通知</t>
  </si>
  <si>
    <t>大财统字[2020]143号</t>
  </si>
  <si>
    <t>关于下达龙沼镇2019年畅返不畅农村公路建设项目第二批补贴计划的通知</t>
  </si>
  <si>
    <t>大财统字[2020]146号</t>
  </si>
  <si>
    <r>
      <rPr>
        <sz val="10"/>
        <color theme="1"/>
        <rFont val="宋体"/>
        <charset val="134"/>
        <scheme val="major"/>
      </rPr>
      <t>2</t>
    </r>
    <r>
      <rPr>
        <sz val="10"/>
        <color theme="1"/>
        <rFont val="宋体"/>
        <charset val="134"/>
      </rPr>
      <t>020.12.22</t>
    </r>
  </si>
  <si>
    <t>关于下达新艾里乡2017年农村基础设施项目（质保金）补贴计划的通知</t>
  </si>
  <si>
    <t>大财统字[2020]120号</t>
  </si>
  <si>
    <t>2020.12.25</t>
  </si>
  <si>
    <t>2020.12.30</t>
  </si>
  <si>
    <t>关于下达红岗子乡2017年农村基础设施项目（质保金）补贴计划的通知</t>
  </si>
  <si>
    <t>大财统字[2020]116号</t>
  </si>
  <si>
    <t>2021.2.14</t>
  </si>
  <si>
    <t>关于下达2020年红岗子乡农村基础建设建设项目计划的通知</t>
  </si>
  <si>
    <t>大财统字[2020]140号</t>
  </si>
  <si>
    <t>2021.5.28</t>
  </si>
  <si>
    <t>2021.7.6</t>
  </si>
  <si>
    <t>2021.7.15</t>
  </si>
  <si>
    <t>2021.7.29</t>
  </si>
  <si>
    <t>关于下达红岗子乡2018年农村基础设施项目（质保金）补贴计划的通知</t>
  </si>
  <si>
    <t>大财统字[2020]115号</t>
  </si>
  <si>
    <t>2021.8.18</t>
  </si>
  <si>
    <t xml:space="preserve">关于下达太山镇温室大棚建设项目 （质保金）计划的通知 </t>
  </si>
  <si>
    <t>大财统字[2020]126号</t>
  </si>
  <si>
    <t>2021.8.25</t>
  </si>
  <si>
    <t>关于下达叉干镇养羊小区建设项目 的通知</t>
  </si>
  <si>
    <t>大财统字[2020]142号</t>
  </si>
  <si>
    <t>2021.11.1</t>
  </si>
  <si>
    <t>2021.12.8</t>
  </si>
  <si>
    <t>2020.10.31</t>
  </si>
  <si>
    <t>吉财农指[2019]1048号</t>
  </si>
  <si>
    <t>关于提前下达2020年地方水库库移民扶贫基金（贫困县）的通知</t>
  </si>
  <si>
    <t>关于下达2020年养殖产业建设项目计划的通知</t>
  </si>
  <si>
    <t>大财统字[2020]150号</t>
  </si>
  <si>
    <t>吉财农指[2020]803号</t>
  </si>
  <si>
    <t>关于下达2020年度第二批地方水库移民扶持基金的通知（贫困县）</t>
  </si>
  <si>
    <t>吉财农指   [2020]576</t>
  </si>
  <si>
    <t>中财财政农业资源及生态保护补助资金</t>
  </si>
  <si>
    <t>关于下达太山镇旱田改水农村水利建设项目计划的通知</t>
  </si>
  <si>
    <t>大财统字[2020]149号</t>
  </si>
  <si>
    <r>
      <rPr>
        <sz val="10"/>
        <color theme="1"/>
        <rFont val="宋体"/>
        <charset val="134"/>
        <scheme val="major"/>
      </rPr>
      <t>2020.1</t>
    </r>
    <r>
      <rPr>
        <sz val="10"/>
        <color theme="1"/>
        <rFont val="宋体"/>
        <charset val="134"/>
      </rPr>
      <t>2.17</t>
    </r>
  </si>
  <si>
    <t>吉财农指   [2020]612</t>
  </si>
  <si>
    <t>关于下达2020年中央财政农田建设补助资金（贫困县统筹整合）的通知</t>
  </si>
  <si>
    <t>2020.11.3</t>
  </si>
  <si>
    <t>白财预指[2020]316号</t>
  </si>
  <si>
    <t>关于拨付扶贫协作资金的通知</t>
  </si>
  <si>
    <t>吉财农指   [2020]616</t>
  </si>
  <si>
    <t>下达2020年中央农业生产发展资金</t>
  </si>
  <si>
    <t>2020.12.03</t>
  </si>
  <si>
    <t>吉财资环指[2020]581</t>
  </si>
  <si>
    <t>2020年中央林业改革发展资金（第二批）</t>
  </si>
  <si>
    <t>吉财资环指[2020]579</t>
  </si>
  <si>
    <t>关于下达2020年中央林业生态保护恢复资金</t>
  </si>
  <si>
    <t>吉财资环指[2020]322号</t>
  </si>
  <si>
    <t>关于下达2020年省级林业保护与发展补助资金（林业产业发展贫困县统筹）的通知</t>
  </si>
  <si>
    <t>2020.11.10</t>
  </si>
  <si>
    <t>吉财村指[2020]560</t>
  </si>
  <si>
    <t>关于下达2020年农村综合改转移支付预算（统筹整合部分）的通知</t>
  </si>
  <si>
    <t>吉财资环指[2019]189号</t>
  </si>
  <si>
    <t>关于下达2020年第一批中央农村环境整治资金（涉农整合部分）的通知</t>
  </si>
  <si>
    <t>吉财建指[2020]1004</t>
  </si>
  <si>
    <t>关于提前下达2020年车辆购置税收入补助地方资金预算（第一批一般项目农村公路建设部分）的通知</t>
  </si>
  <si>
    <t>2020.12.15</t>
  </si>
  <si>
    <t>关于下达大安市2020年庭院经济建设项目补贴计划的通知</t>
  </si>
  <si>
    <t>大财统字[2020]151号</t>
  </si>
  <si>
    <t>吉财建指[2020]626</t>
  </si>
  <si>
    <t>关于下达2020年车辆购置税收入补助地方资金预算（第二批涉农整合部分）的通知</t>
  </si>
  <si>
    <t>2021.8.16</t>
  </si>
  <si>
    <t>吉财社指[2020]568号</t>
  </si>
  <si>
    <t>关于下达2020年农村危房改造贫困县统筹整合部分补助资金的通知</t>
  </si>
  <si>
    <t>吉财粮指[2020]518号</t>
  </si>
  <si>
    <t>2020年生猪调出大县奖励资金（纳入统筹整合部分）</t>
  </si>
  <si>
    <t>吉财农指   [2020]813</t>
  </si>
  <si>
    <t>关于调整2020年中央农业资源及生态保护补助（贫困县统筹整合部分）的通知</t>
  </si>
  <si>
    <t>吉财教指[2020]1158号</t>
  </si>
  <si>
    <t>关于提前下达2020年中央旅游发展基金补助地方资金（涉农整合部分）的通知</t>
  </si>
  <si>
    <t>吉财建指[2020]388号</t>
  </si>
  <si>
    <t>关于下达2020年度第十二批交通发展补助资金（农村公路建设整合部分）的通知</t>
  </si>
  <si>
    <t>2020.11.30</t>
  </si>
  <si>
    <t>吉财粮指[2020]893号</t>
  </si>
  <si>
    <t>关于下达2020年省级服务业发展专项资金的通知</t>
  </si>
  <si>
    <t>吉财教指[2020]378号</t>
  </si>
  <si>
    <t>关于下达2020年省级旅游产业发展专项资金（统筹整合部分）的通知</t>
  </si>
  <si>
    <t>2019.12.31</t>
  </si>
  <si>
    <t>吉财农指[2018]1365号</t>
  </si>
  <si>
    <t>上年结转</t>
  </si>
  <si>
    <t>2020.4.29</t>
  </si>
  <si>
    <t>林业草原局（草原生态扶贫建设项目</t>
  </si>
  <si>
    <t>大财统字[2020]2号</t>
  </si>
  <si>
    <t>2020.5.22</t>
  </si>
  <si>
    <t>大财统字[2020]3号</t>
  </si>
  <si>
    <t>2018年土地治理项目（质保金）</t>
  </si>
  <si>
    <t>大财统字[2020]4号</t>
  </si>
  <si>
    <t>2017年土地治理项目（质保金）</t>
  </si>
  <si>
    <t>大财统字[2020]5号</t>
  </si>
  <si>
    <t>关于下达新平安镇2019年畅返不畅农村公路建设项目补贴计划的通知</t>
  </si>
  <si>
    <t>大财统字[2020]37号</t>
  </si>
  <si>
    <t>关于下达大安市四棵树乡2019年农村公路建设项目（新增）补贴计划的通知</t>
  </si>
  <si>
    <t>大财统字[2020]6号</t>
  </si>
  <si>
    <t>关于下达新艾里乡2018年村村通农村公路建设项目（质保金）补贴计划的通知</t>
  </si>
  <si>
    <t>大财统字[2020]7号</t>
  </si>
  <si>
    <t>关于下达叉干镇建国村田间建设项目（质保金）补贴计划的通知</t>
  </si>
  <si>
    <t>大财统字[2020]9号</t>
  </si>
  <si>
    <t>关于下达大安市2019年农村饮水安全巩固提升工程（分散式供水工程）项目计划的通知</t>
  </si>
  <si>
    <t>大财统字[2020]28号</t>
  </si>
  <si>
    <t>关于下达大安市2019年农村饮水安全巩固提升工程（变频设备采购及安装）计划的通知</t>
  </si>
  <si>
    <t>大财统字[2020]27号</t>
  </si>
  <si>
    <t>关于下达大安市2019年农村饮水安全巩固提升工程（电力配套工程）建设计划的通知</t>
  </si>
  <si>
    <t>大财统字[2020]26号</t>
  </si>
  <si>
    <r>
      <rPr>
        <sz val="10"/>
        <color theme="1"/>
        <rFont val="宋体"/>
        <charset val="134"/>
        <scheme val="major"/>
      </rPr>
      <t>2</t>
    </r>
    <r>
      <rPr>
        <sz val="10"/>
        <color theme="1"/>
        <rFont val="宋体"/>
        <charset val="134"/>
      </rPr>
      <t>020.12.18</t>
    </r>
  </si>
  <si>
    <t>乡镇结余返款</t>
  </si>
  <si>
    <t>吉财农指[2018]1363号</t>
  </si>
  <si>
    <t>关于下达大赉乡2019年畅返不畅农村公路建设项目补贴计划的通知</t>
  </si>
  <si>
    <t>大财统字[2020]39号</t>
  </si>
  <si>
    <t>关于下达新艾里乡2019年畅返不畅农村公路建设项目补贴计划的通知</t>
  </si>
  <si>
    <t>大财统字[2020]70号</t>
  </si>
  <si>
    <t>吉财农指[2019]346号</t>
  </si>
  <si>
    <t>关于下达2019年红岗子乡农村基础设施建设项目计划的通知</t>
  </si>
  <si>
    <t>大财统字[2020]71号</t>
  </si>
  <si>
    <t>吉财农指[2019]411号</t>
  </si>
  <si>
    <t>关于下达大安市四棵树乡2019年农村公路建设项目（新增）第二批补贴计划的通知</t>
  </si>
  <si>
    <t>大财统字[2020]91号</t>
  </si>
  <si>
    <t>吉财农指[2019]179号</t>
  </si>
  <si>
    <r>
      <rPr>
        <sz val="10"/>
        <color theme="1"/>
        <rFont val="宋体"/>
        <charset val="134"/>
        <scheme val="major"/>
      </rPr>
      <t>2</t>
    </r>
    <r>
      <rPr>
        <sz val="10"/>
        <color theme="1"/>
        <rFont val="宋体"/>
        <charset val="134"/>
      </rPr>
      <t>019年结转2020年收入</t>
    </r>
  </si>
  <si>
    <t>本级扶贫</t>
  </si>
  <si>
    <t>2019年转2020年利息</t>
  </si>
  <si>
    <t>（账上3228459.87元，1206731为2020年预算拨付，差133874.05）</t>
  </si>
  <si>
    <t>结余结转（预算提供483522.46万元，还应进133874.05）</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</si>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</sst>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 numFmtId="179" formatCode="0.000000_);[Red]\(0.000000\)"/>
  </numFmts>
  <fonts count="30">
    <font>
      <sz val="11"/>
      <color theme="1"/>
      <name val="宋体"/>
      <charset val="134"/>
      <scheme val="minor"/>
    </font>
    <font>
      <sz val="11"/>
      <color theme="1"/>
      <name val="宋体"/>
      <charset val="134"/>
      <scheme val="major"/>
    </font>
    <font>
      <b/>
      <sz val="10"/>
      <color theme="1"/>
      <name val="宋体"/>
      <charset val="134"/>
      <scheme val="major"/>
    </font>
    <font>
      <b/>
      <sz val="11"/>
      <color theme="1"/>
      <name val="宋体"/>
      <charset val="134"/>
      <scheme val="major"/>
    </font>
    <font>
      <sz val="10"/>
      <color theme="1"/>
      <name val="宋体"/>
      <charset val="134"/>
      <scheme val="major"/>
    </font>
    <font>
      <b/>
      <sz val="18"/>
      <color theme="1"/>
      <name val="宋体"/>
      <charset val="134"/>
      <scheme val="major"/>
    </font>
    <font>
      <sz val="10"/>
      <color theme="1"/>
      <name val="宋体"/>
      <charset val="134"/>
    </font>
    <font>
      <sz val="10"/>
      <color theme="1"/>
      <name val="宋体"/>
      <charset val="134"/>
      <scheme val="minor"/>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73">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178" fontId="4" fillId="2" borderId="0" xfId="0" applyNumberFormat="1" applyFont="1" applyFill="1" applyBorder="1" applyAlignment="1">
      <alignment horizontal="center" vertical="center"/>
    </xf>
    <xf numFmtId="177" fontId="4" fillId="2" borderId="0" xfId="0" applyNumberFormat="1" applyFont="1" applyFill="1" applyBorder="1" applyAlignment="1">
      <alignment horizontal="left" vertical="center" wrapText="1"/>
    </xf>
    <xf numFmtId="178" fontId="4" fillId="2" borderId="0" xfId="0" applyNumberFormat="1" applyFont="1" applyFill="1" applyBorder="1" applyAlignment="1">
      <alignment vertical="center"/>
    </xf>
    <xf numFmtId="0" fontId="4" fillId="2" borderId="0" xfId="0" applyFont="1" applyFill="1" applyBorder="1" applyAlignment="1">
      <alignment horizontal="right" vertical="center"/>
    </xf>
    <xf numFmtId="178" fontId="5"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wrapText="1"/>
    </xf>
    <xf numFmtId="178"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xf>
    <xf numFmtId="176" fontId="2" fillId="2" borderId="2" xfId="49" applyNumberFormat="1" applyFont="1" applyFill="1" applyBorder="1" applyAlignment="1">
      <alignment horizontal="center" vertical="center"/>
    </xf>
    <xf numFmtId="178" fontId="2" fillId="2" borderId="2" xfId="49" applyNumberFormat="1" applyFont="1" applyFill="1" applyBorder="1" applyAlignment="1">
      <alignment horizontal="center" vertical="center"/>
    </xf>
    <xf numFmtId="0" fontId="2" fillId="2" borderId="2" xfId="49" applyFont="1" applyFill="1" applyBorder="1" applyAlignment="1">
      <alignment horizontal="center" vertical="center" wrapText="1"/>
    </xf>
    <xf numFmtId="177" fontId="2" fillId="2" borderId="2" xfId="49" applyNumberFormat="1" applyFont="1" applyFill="1" applyBorder="1" applyAlignment="1">
      <alignment horizontal="center" vertical="center" wrapText="1"/>
    </xf>
    <xf numFmtId="0" fontId="4" fillId="2" borderId="2" xfId="0" applyFont="1" applyFill="1" applyBorder="1" applyAlignment="1">
      <alignment vertical="center"/>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2" borderId="3"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4" fillId="2" borderId="2" xfId="0" applyFont="1" applyFill="1" applyBorder="1" applyAlignment="1">
      <alignment vertical="center" wrapText="1"/>
    </xf>
    <xf numFmtId="178" fontId="4" fillId="2"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9" fontId="7" fillId="2" borderId="2" xfId="0" applyNumberFormat="1" applyFont="1" applyFill="1" applyBorder="1" applyAlignment="1">
      <alignment horizontal="lef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178" fontId="5" fillId="2" borderId="0" xfId="0" applyNumberFormat="1" applyFont="1" applyFill="1" applyBorder="1" applyAlignment="1">
      <alignment horizontal="right" vertical="center"/>
    </xf>
    <xf numFmtId="177" fontId="1" fillId="2" borderId="0" xfId="0" applyNumberFormat="1" applyFont="1" applyFill="1" applyBorder="1" applyAlignment="1">
      <alignment horizontal="right" vertical="center" wrapText="1"/>
    </xf>
    <xf numFmtId="0" fontId="2" fillId="2" borderId="2" xfId="0" applyFont="1" applyFill="1" applyBorder="1" applyAlignment="1">
      <alignment horizontal="center" vertical="center" wrapText="1"/>
    </xf>
    <xf numFmtId="178" fontId="4" fillId="2" borderId="3" xfId="0" applyNumberFormat="1" applyFont="1" applyFill="1" applyBorder="1" applyAlignment="1">
      <alignment vertical="center"/>
    </xf>
    <xf numFmtId="0" fontId="4" fillId="2" borderId="2" xfId="0" applyFont="1" applyFill="1" applyBorder="1" applyAlignment="1">
      <alignment horizontal="right" vertical="center" wrapText="1"/>
    </xf>
    <xf numFmtId="178" fontId="4" fillId="2" borderId="2" xfId="0" applyNumberFormat="1" applyFont="1" applyFill="1" applyBorder="1" applyAlignment="1">
      <alignment vertical="center"/>
    </xf>
    <xf numFmtId="178" fontId="4" fillId="2" borderId="2" xfId="0" applyNumberFormat="1" applyFont="1" applyFill="1" applyBorder="1" applyAlignment="1">
      <alignment horizontal="right" vertical="center" wrapText="1"/>
    </xf>
    <xf numFmtId="178" fontId="4" fillId="2" borderId="2" xfId="0" applyNumberFormat="1" applyFont="1" applyFill="1" applyBorder="1" applyAlignment="1">
      <alignment horizontal="right" vertical="center"/>
    </xf>
    <xf numFmtId="178" fontId="6" fillId="2" borderId="2" xfId="0" applyNumberFormat="1" applyFont="1" applyFill="1" applyBorder="1" applyAlignment="1">
      <alignment horizontal="right" vertical="center"/>
    </xf>
    <xf numFmtId="0" fontId="6" fillId="2" borderId="2" xfId="0" applyFont="1" applyFill="1" applyBorder="1" applyAlignment="1">
      <alignment horizontal="right" vertical="center" wrapText="1"/>
    </xf>
    <xf numFmtId="178" fontId="6" fillId="2" borderId="2" xfId="0" applyNumberFormat="1" applyFont="1" applyFill="1" applyBorder="1" applyAlignment="1">
      <alignment horizontal="right" vertical="center" wrapText="1"/>
    </xf>
    <xf numFmtId="178" fontId="4" fillId="2" borderId="2" xfId="0" applyNumberFormat="1" applyFont="1" applyFill="1" applyBorder="1" applyAlignment="1">
      <alignment vertical="center" wrapText="1"/>
    </xf>
    <xf numFmtId="178" fontId="7" fillId="2" borderId="2" xfId="0" applyNumberFormat="1" applyFont="1" applyFill="1" applyBorder="1" applyAlignment="1">
      <alignment horizontal="right" vertical="center" wrapText="1"/>
    </xf>
    <xf numFmtId="0" fontId="7" fillId="2" borderId="2" xfId="0" applyFont="1" applyFill="1" applyBorder="1" applyAlignment="1">
      <alignment horizontal="right" vertical="center" wrapText="1"/>
    </xf>
    <xf numFmtId="178" fontId="6" fillId="2" borderId="2" xfId="0" applyNumberFormat="1" applyFont="1" applyFill="1" applyBorder="1" applyAlignment="1">
      <alignment horizontal="center" vertical="center"/>
    </xf>
    <xf numFmtId="178" fontId="7" fillId="2" borderId="2" xfId="0" applyNumberFormat="1" applyFont="1" applyFill="1" applyBorder="1" applyAlignment="1">
      <alignment horizontal="center" vertical="center"/>
    </xf>
    <xf numFmtId="179" fontId="4" fillId="2" borderId="2" xfId="0" applyNumberFormat="1" applyFont="1" applyFill="1" applyBorder="1" applyAlignment="1">
      <alignment horizontal="left" vertical="center" wrapText="1"/>
    </xf>
    <xf numFmtId="0" fontId="1" fillId="2" borderId="2" xfId="32"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178" fontId="7" fillId="2" borderId="2" xfId="0" applyNumberFormat="1" applyFont="1" applyFill="1" applyBorder="1" applyAlignment="1">
      <alignment horizontal="left" vertical="center" wrapText="1"/>
    </xf>
    <xf numFmtId="179" fontId="6" fillId="2" borderId="2" xfId="0" applyNumberFormat="1" applyFont="1" applyFill="1" applyBorder="1" applyAlignment="1">
      <alignment horizontal="left" vertical="center" wrapText="1"/>
    </xf>
    <xf numFmtId="179" fontId="7"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178" fontId="8" fillId="2" borderId="2" xfId="0" applyNumberFormat="1" applyFont="1" applyFill="1" applyBorder="1" applyAlignment="1">
      <alignment vertical="center" wrapText="1"/>
    </xf>
    <xf numFmtId="0" fontId="7" fillId="2" borderId="1" xfId="0" applyFont="1" applyFill="1" applyBorder="1" applyAlignment="1">
      <alignment vertical="center" wrapText="1"/>
    </xf>
    <xf numFmtId="178" fontId="7" fillId="2" borderId="2" xfId="0" applyNumberFormat="1" applyFont="1" applyFill="1" applyBorder="1" applyAlignment="1">
      <alignment vertical="center" wrapText="1"/>
    </xf>
    <xf numFmtId="176" fontId="7"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176" fontId="2" fillId="2" borderId="2" xfId="0" applyNumberFormat="1" applyFont="1" applyFill="1" applyBorder="1" applyAlignment="1">
      <alignment horizontal="left" vertical="center"/>
    </xf>
    <xf numFmtId="178" fontId="2" fillId="2"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05"/>
  <sheetViews>
    <sheetView tabSelected="1" topLeftCell="A3" workbookViewId="0">
      <selection activeCell="F3" sqref="F3"/>
    </sheetView>
  </sheetViews>
  <sheetFormatPr defaultColWidth="8.875" defaultRowHeight="12"/>
  <cols>
    <col min="1" max="1" width="8.625" style="4" customWidth="1"/>
    <col min="2" max="2" width="4.125" style="4" customWidth="1"/>
    <col min="3" max="3" width="18.75" style="5" customWidth="1"/>
    <col min="4" max="4" width="12" style="5" customWidth="1"/>
    <col min="5" max="5" width="15.375" style="6" customWidth="1"/>
    <col min="6" max="6" width="10.25" style="5" customWidth="1"/>
    <col min="7" max="7" width="15.875" style="7" customWidth="1"/>
    <col min="8" max="8" width="21.125" style="8" customWidth="1"/>
    <col min="9" max="9" width="14.125" style="9" customWidth="1"/>
    <col min="10" max="10" width="10" style="7" customWidth="1"/>
    <col min="11" max="11" width="4.625" style="10" customWidth="1"/>
    <col min="12" max="12" width="13.625" style="4"/>
    <col min="13" max="13" width="13.875" style="4"/>
    <col min="14" max="14" width="13.125" style="4"/>
    <col min="15" max="28" width="9" style="4"/>
    <col min="29" max="253" width="8.875" style="4" customWidth="1"/>
    <col min="254" max="16384" width="8.875" style="4"/>
  </cols>
  <sheetData>
    <row r="1" s="1" customFormat="1" ht="22.5" spans="1:253">
      <c r="A1" s="11" t="s">
        <v>0</v>
      </c>
      <c r="B1" s="11"/>
      <c r="C1" s="11"/>
      <c r="D1" s="11"/>
      <c r="E1" s="11"/>
      <c r="F1" s="11"/>
      <c r="G1" s="11"/>
      <c r="H1" s="11"/>
      <c r="I1" s="11"/>
      <c r="J1" s="11"/>
      <c r="K1" s="4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row>
    <row r="2" s="1" customFormat="1" ht="13.5" spans="1:253">
      <c r="A2" s="1" t="s">
        <v>1</v>
      </c>
      <c r="C2" s="12"/>
      <c r="D2" s="12"/>
      <c r="E2" s="13"/>
      <c r="F2" s="5"/>
      <c r="G2" s="14" t="s">
        <v>2</v>
      </c>
      <c r="H2" s="15" t="s">
        <v>3</v>
      </c>
      <c r="I2" s="15"/>
      <c r="J2" s="15"/>
      <c r="K2" s="41"/>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row>
    <row r="3" s="2" customFormat="1" ht="48.95" customHeight="1" spans="1:11">
      <c r="A3" s="16" t="s">
        <v>4</v>
      </c>
      <c r="B3" s="17" t="s">
        <v>5</v>
      </c>
      <c r="C3" s="18" t="s">
        <v>6</v>
      </c>
      <c r="D3" s="18" t="s">
        <v>7</v>
      </c>
      <c r="E3" s="19" t="s">
        <v>8</v>
      </c>
      <c r="F3" s="17" t="s">
        <v>9</v>
      </c>
      <c r="G3" s="18" t="s">
        <v>10</v>
      </c>
      <c r="H3" s="20" t="s">
        <v>11</v>
      </c>
      <c r="I3" s="18" t="s">
        <v>12</v>
      </c>
      <c r="J3" s="18" t="s">
        <v>13</v>
      </c>
      <c r="K3" s="42" t="s">
        <v>14</v>
      </c>
    </row>
    <row r="4" s="1" customFormat="1" ht="40.5" customHeight="1" spans="1:253">
      <c r="A4" s="21" t="s">
        <v>15</v>
      </c>
      <c r="B4" s="21"/>
      <c r="C4" s="22">
        <v>62600000</v>
      </c>
      <c r="D4" s="23" t="s">
        <v>16</v>
      </c>
      <c r="E4" s="24" t="s">
        <v>17</v>
      </c>
      <c r="F4" s="5" t="s">
        <v>18</v>
      </c>
      <c r="G4" s="25">
        <v>3790000</v>
      </c>
      <c r="H4" s="24" t="s">
        <v>19</v>
      </c>
      <c r="I4" s="43">
        <f>C4-G4-G5-G6-G7-G8-G9-G10-G11-G12-G13-G14-G15-G16-G17-G18-G19</f>
        <v>0</v>
      </c>
      <c r="J4" s="22" t="s">
        <v>20</v>
      </c>
      <c r="K4" s="44">
        <v>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1" customFormat="1" ht="25.5" customHeight="1" spans="1:253">
      <c r="A5" s="21"/>
      <c r="B5" s="21"/>
      <c r="C5" s="22"/>
      <c r="D5" s="23"/>
      <c r="E5" s="26"/>
      <c r="F5" s="27" t="s">
        <v>21</v>
      </c>
      <c r="G5" s="28">
        <v>160000</v>
      </c>
      <c r="H5" s="26" t="s">
        <v>22</v>
      </c>
      <c r="I5" s="45"/>
      <c r="J5" s="22" t="s">
        <v>23</v>
      </c>
      <c r="K5" s="44">
        <v>35</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1" customFormat="1" ht="25.5" customHeight="1" spans="1:253">
      <c r="A6" s="21"/>
      <c r="B6" s="21"/>
      <c r="C6" s="22"/>
      <c r="D6" s="23"/>
      <c r="E6" s="26"/>
      <c r="F6" s="27" t="s">
        <v>21</v>
      </c>
      <c r="G6" s="28">
        <v>2000000</v>
      </c>
      <c r="H6" s="26" t="s">
        <v>24</v>
      </c>
      <c r="I6" s="45"/>
      <c r="J6" s="22" t="s">
        <v>25</v>
      </c>
      <c r="K6" s="44">
        <v>27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1" customFormat="1" ht="25.5" customHeight="1" spans="1:253">
      <c r="A7" s="21"/>
      <c r="B7" s="21"/>
      <c r="C7" s="22"/>
      <c r="D7" s="23"/>
      <c r="E7" s="26"/>
      <c r="F7" s="27" t="s">
        <v>26</v>
      </c>
      <c r="G7" s="22">
        <v>1950000</v>
      </c>
      <c r="H7" s="26" t="s">
        <v>27</v>
      </c>
      <c r="I7" s="46"/>
      <c r="J7" s="22" t="s">
        <v>28</v>
      </c>
      <c r="K7" s="44">
        <v>60</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1" customFormat="1" ht="25.5" customHeight="1" spans="1:253">
      <c r="A8" s="21"/>
      <c r="B8" s="21"/>
      <c r="C8" s="22"/>
      <c r="D8" s="23"/>
      <c r="E8" s="26"/>
      <c r="F8" s="27" t="s">
        <v>29</v>
      </c>
      <c r="G8" s="28">
        <v>7000000</v>
      </c>
      <c r="H8" s="26" t="s">
        <v>30</v>
      </c>
      <c r="I8" s="47"/>
      <c r="J8" s="22" t="s">
        <v>31</v>
      </c>
      <c r="K8" s="44">
        <v>9</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1" customFormat="1" ht="25.5" customHeight="1" spans="1:253">
      <c r="A9" s="21"/>
      <c r="B9" s="21"/>
      <c r="C9" s="22"/>
      <c r="D9" s="23"/>
      <c r="E9" s="26"/>
      <c r="F9" s="27" t="s">
        <v>29</v>
      </c>
      <c r="G9" s="28">
        <v>10400000</v>
      </c>
      <c r="H9" s="26" t="s">
        <v>32</v>
      </c>
      <c r="I9" s="47"/>
      <c r="J9" s="22" t="s">
        <v>33</v>
      </c>
      <c r="K9" s="44">
        <v>17</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1" customFormat="1" ht="25.5" customHeight="1" spans="1:253">
      <c r="A10" s="21"/>
      <c r="B10" s="21"/>
      <c r="C10" s="22"/>
      <c r="D10" s="23"/>
      <c r="E10" s="26"/>
      <c r="F10" s="27" t="s">
        <v>29</v>
      </c>
      <c r="G10" s="28">
        <v>4600000</v>
      </c>
      <c r="H10" s="26" t="s">
        <v>34</v>
      </c>
      <c r="I10" s="47"/>
      <c r="J10" s="22" t="s">
        <v>35</v>
      </c>
      <c r="K10" s="44">
        <v>8</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1" customFormat="1" ht="25.5" customHeight="1" spans="1:253">
      <c r="A11" s="21"/>
      <c r="B11" s="21"/>
      <c r="C11" s="22"/>
      <c r="D11" s="23"/>
      <c r="E11" s="26"/>
      <c r="F11" s="27" t="s">
        <v>29</v>
      </c>
      <c r="G11" s="28">
        <v>3800000</v>
      </c>
      <c r="H11" s="26" t="s">
        <v>36</v>
      </c>
      <c r="I11" s="47"/>
      <c r="J11" s="22" t="s">
        <v>37</v>
      </c>
      <c r="K11" s="44">
        <v>22</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1" customFormat="1" ht="25.5" customHeight="1" spans="1:253">
      <c r="A12" s="21"/>
      <c r="B12" s="21"/>
      <c r="C12" s="22"/>
      <c r="D12" s="23"/>
      <c r="E12" s="26"/>
      <c r="F12" s="27" t="s">
        <v>38</v>
      </c>
      <c r="G12" s="22">
        <v>4210000</v>
      </c>
      <c r="H12" s="26" t="s">
        <v>39</v>
      </c>
      <c r="I12" s="46"/>
      <c r="J12" s="22" t="s">
        <v>40</v>
      </c>
      <c r="K12" s="44">
        <v>40</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row>
    <row r="13" s="1" customFormat="1" ht="25.5" customHeight="1" spans="1:253">
      <c r="A13" s="21"/>
      <c r="B13" s="21"/>
      <c r="C13" s="22"/>
      <c r="D13" s="23"/>
      <c r="E13" s="26"/>
      <c r="F13" s="27" t="s">
        <v>38</v>
      </c>
      <c r="G13" s="22">
        <v>400000</v>
      </c>
      <c r="H13" s="26" t="s">
        <v>41</v>
      </c>
      <c r="I13" s="46"/>
      <c r="J13" s="22" t="s">
        <v>42</v>
      </c>
      <c r="K13" s="44">
        <v>41</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row>
    <row r="14" s="1" customFormat="1" ht="25.5" customHeight="1" spans="1:253">
      <c r="A14" s="21"/>
      <c r="B14" s="21"/>
      <c r="C14" s="22"/>
      <c r="D14" s="23"/>
      <c r="E14" s="26"/>
      <c r="F14" s="27" t="s">
        <v>43</v>
      </c>
      <c r="G14" s="28">
        <v>9420000</v>
      </c>
      <c r="H14" s="26" t="s">
        <v>44</v>
      </c>
      <c r="I14" s="47"/>
      <c r="J14" s="22" t="s">
        <v>45</v>
      </c>
      <c r="K14" s="44">
        <v>11</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row>
    <row r="15" s="1" customFormat="1" ht="25.5" customHeight="1" spans="1:253">
      <c r="A15" s="21"/>
      <c r="B15" s="21"/>
      <c r="C15" s="22"/>
      <c r="D15" s="23"/>
      <c r="E15" s="26"/>
      <c r="F15" s="27" t="s">
        <v>43</v>
      </c>
      <c r="G15" s="28">
        <v>3000000</v>
      </c>
      <c r="H15" s="26" t="s">
        <v>46</v>
      </c>
      <c r="I15" s="47"/>
      <c r="J15" s="22" t="s">
        <v>47</v>
      </c>
      <c r="K15" s="44">
        <v>7</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1" customFormat="1" ht="25.5" customHeight="1" spans="1:253">
      <c r="A16" s="21"/>
      <c r="B16" s="21"/>
      <c r="C16" s="22"/>
      <c r="D16" s="23"/>
      <c r="E16" s="26"/>
      <c r="F16" s="27" t="s">
        <v>48</v>
      </c>
      <c r="G16" s="28">
        <v>1460000</v>
      </c>
      <c r="H16" s="26" t="s">
        <v>49</v>
      </c>
      <c r="I16" s="47"/>
      <c r="J16" s="22" t="s">
        <v>50</v>
      </c>
      <c r="K16" s="44">
        <v>13</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1" customFormat="1" ht="25.5" customHeight="1" spans="1:253">
      <c r="A17" s="21"/>
      <c r="B17" s="21"/>
      <c r="C17" s="22"/>
      <c r="D17" s="23"/>
      <c r="E17" s="26"/>
      <c r="F17" s="23" t="s">
        <v>48</v>
      </c>
      <c r="G17" s="22">
        <v>940000</v>
      </c>
      <c r="H17" s="26" t="s">
        <v>51</v>
      </c>
      <c r="I17" s="46"/>
      <c r="J17" s="22" t="s">
        <v>52</v>
      </c>
      <c r="K17" s="44">
        <v>75</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1" customFormat="1" ht="25.5" customHeight="1" spans="1:253">
      <c r="A18" s="21"/>
      <c r="B18" s="21"/>
      <c r="C18" s="22"/>
      <c r="D18" s="23"/>
      <c r="E18" s="26"/>
      <c r="F18" s="27" t="s">
        <v>53</v>
      </c>
      <c r="G18" s="29">
        <v>1470000</v>
      </c>
      <c r="H18" s="30" t="s">
        <v>49</v>
      </c>
      <c r="I18" s="48"/>
      <c r="J18" s="33" t="s">
        <v>54</v>
      </c>
      <c r="K18" s="49">
        <v>52</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1" customFormat="1" ht="25.5" customHeight="1" spans="1:253">
      <c r="A19" s="21"/>
      <c r="B19" s="21"/>
      <c r="C19" s="22"/>
      <c r="D19" s="23"/>
      <c r="E19" s="26"/>
      <c r="F19" s="27" t="s">
        <v>55</v>
      </c>
      <c r="G19" s="28">
        <v>8000000</v>
      </c>
      <c r="H19" s="26" t="s">
        <v>44</v>
      </c>
      <c r="I19" s="47"/>
      <c r="J19" s="22" t="s">
        <v>56</v>
      </c>
      <c r="K19" s="44">
        <v>50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1" customFormat="1" ht="33" customHeight="1" spans="1:253">
      <c r="A20" s="21" t="s">
        <v>15</v>
      </c>
      <c r="B20" s="21"/>
      <c r="C20" s="22">
        <v>93770000</v>
      </c>
      <c r="D20" s="23" t="s">
        <v>57</v>
      </c>
      <c r="E20" s="31" t="s">
        <v>58</v>
      </c>
      <c r="F20" s="27" t="s">
        <v>59</v>
      </c>
      <c r="G20" s="28">
        <v>25970000</v>
      </c>
      <c r="H20" s="26" t="s">
        <v>60</v>
      </c>
      <c r="I20" s="45">
        <f>C20-G20-G21-G22-G23-G24-G25-G26-G27-G28-G29-G30-G31-G32-G33</f>
        <v>0</v>
      </c>
      <c r="J20" s="22" t="s">
        <v>61</v>
      </c>
      <c r="K20" s="44">
        <v>1</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1" customFormat="1" ht="24" customHeight="1" spans="1:253">
      <c r="A21" s="21"/>
      <c r="B21" s="21"/>
      <c r="C21" s="22"/>
      <c r="D21" s="23"/>
      <c r="E21" s="31"/>
      <c r="F21" s="27" t="s">
        <v>18</v>
      </c>
      <c r="G21" s="32">
        <f>4557350</f>
        <v>4557350</v>
      </c>
      <c r="H21" s="26" t="s">
        <v>62</v>
      </c>
      <c r="I21" s="45"/>
      <c r="J21" s="22" t="s">
        <v>63</v>
      </c>
      <c r="K21" s="44">
        <v>21</v>
      </c>
      <c r="L21" s="4"/>
      <c r="M21" s="9"/>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row>
    <row r="22" s="1" customFormat="1" ht="24" customHeight="1" spans="1:253">
      <c r="A22" s="21"/>
      <c r="B22" s="21"/>
      <c r="C22" s="22"/>
      <c r="D22" s="23"/>
      <c r="E22" s="31"/>
      <c r="F22" s="27" t="s">
        <v>18</v>
      </c>
      <c r="G22" s="32">
        <v>6000000</v>
      </c>
      <c r="H22" s="26" t="s">
        <v>64</v>
      </c>
      <c r="I22" s="45"/>
      <c r="J22" s="22" t="s">
        <v>65</v>
      </c>
      <c r="K22" s="44">
        <v>23</v>
      </c>
      <c r="L22" s="9"/>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1" customFormat="1" ht="24" customHeight="1" spans="1:253">
      <c r="A23" s="21"/>
      <c r="B23" s="21"/>
      <c r="C23" s="22"/>
      <c r="D23" s="23"/>
      <c r="E23" s="31"/>
      <c r="F23" s="27" t="s">
        <v>18</v>
      </c>
      <c r="G23" s="32">
        <v>6111905</v>
      </c>
      <c r="H23" s="26" t="s">
        <v>66</v>
      </c>
      <c r="I23" s="45"/>
      <c r="J23" s="22" t="s">
        <v>67</v>
      </c>
      <c r="K23" s="44">
        <v>26</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row>
    <row r="24" s="1" customFormat="1" ht="24" customHeight="1" spans="1:253">
      <c r="A24" s="21"/>
      <c r="B24" s="21"/>
      <c r="C24" s="22"/>
      <c r="D24" s="23"/>
      <c r="E24" s="31"/>
      <c r="F24" s="27" t="s">
        <v>21</v>
      </c>
      <c r="G24" s="32">
        <v>5340000</v>
      </c>
      <c r="H24" s="26" t="s">
        <v>22</v>
      </c>
      <c r="I24" s="45"/>
      <c r="J24" s="22" t="s">
        <v>23</v>
      </c>
      <c r="K24" s="44">
        <v>35</v>
      </c>
      <c r="L24" s="9"/>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1" customFormat="1" ht="24" customHeight="1" spans="1:253">
      <c r="A25" s="21"/>
      <c r="B25" s="21"/>
      <c r="C25" s="22"/>
      <c r="D25" s="23"/>
      <c r="E25" s="31"/>
      <c r="F25" s="27" t="s">
        <v>21</v>
      </c>
      <c r="G25" s="28">
        <v>2000000</v>
      </c>
      <c r="H25" s="26" t="s">
        <v>60</v>
      </c>
      <c r="I25" s="45"/>
      <c r="J25" s="22" t="s">
        <v>61</v>
      </c>
      <c r="K25" s="44">
        <v>1</v>
      </c>
      <c r="L25" s="9"/>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1" customFormat="1" ht="24" customHeight="1" spans="1:253">
      <c r="A26" s="21"/>
      <c r="B26" s="21"/>
      <c r="C26" s="22"/>
      <c r="D26" s="23"/>
      <c r="E26" s="31"/>
      <c r="F26" s="27" t="s">
        <v>26</v>
      </c>
      <c r="G26" s="22">
        <v>1500000</v>
      </c>
      <c r="H26" s="26" t="s">
        <v>27</v>
      </c>
      <c r="I26" s="46"/>
      <c r="J26" s="22" t="s">
        <v>28</v>
      </c>
      <c r="K26" s="44">
        <v>60</v>
      </c>
      <c r="L26" s="9"/>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1" customFormat="1" ht="24" customHeight="1" spans="1:253">
      <c r="A27" s="21"/>
      <c r="B27" s="21"/>
      <c r="C27" s="22"/>
      <c r="D27" s="23"/>
      <c r="E27" s="31"/>
      <c r="F27" s="27" t="s">
        <v>29</v>
      </c>
      <c r="G27" s="32">
        <v>4215032</v>
      </c>
      <c r="H27" s="26" t="s">
        <v>62</v>
      </c>
      <c r="I27" s="45"/>
      <c r="J27" s="22" t="s">
        <v>63</v>
      </c>
      <c r="K27" s="44">
        <v>21</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1" customFormat="1" ht="24" customHeight="1" spans="1:253">
      <c r="A28" s="21"/>
      <c r="B28" s="21"/>
      <c r="C28" s="22"/>
      <c r="D28" s="23"/>
      <c r="E28" s="31"/>
      <c r="F28" s="27" t="s">
        <v>38</v>
      </c>
      <c r="G28" s="32">
        <v>187618</v>
      </c>
      <c r="H28" s="26" t="s">
        <v>62</v>
      </c>
      <c r="I28" s="45"/>
      <c r="J28" s="22" t="s">
        <v>63</v>
      </c>
      <c r="K28" s="44">
        <v>21</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row>
    <row r="29" s="1" customFormat="1" ht="24" customHeight="1" spans="1:253">
      <c r="A29" s="21"/>
      <c r="B29" s="21"/>
      <c r="C29" s="22"/>
      <c r="D29" s="23"/>
      <c r="E29" s="31"/>
      <c r="F29" s="27" t="s">
        <v>38</v>
      </c>
      <c r="G29" s="32">
        <v>1888095</v>
      </c>
      <c r="H29" s="26" t="s">
        <v>66</v>
      </c>
      <c r="I29" s="45"/>
      <c r="J29" s="22" t="s">
        <v>67</v>
      </c>
      <c r="K29" s="44">
        <v>26</v>
      </c>
      <c r="L29" s="9"/>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1" customFormat="1" ht="24" customHeight="1" spans="1:253">
      <c r="A30" s="21"/>
      <c r="B30" s="21"/>
      <c r="C30" s="22"/>
      <c r="D30" s="23"/>
      <c r="E30" s="31"/>
      <c r="F30" s="27" t="s">
        <v>43</v>
      </c>
      <c r="G30" s="32">
        <v>17200000</v>
      </c>
      <c r="H30" s="26" t="s">
        <v>68</v>
      </c>
      <c r="I30" s="47"/>
      <c r="J30" s="22" t="s">
        <v>69</v>
      </c>
      <c r="K30" s="44">
        <v>12</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1" customFormat="1" ht="24" customHeight="1" spans="1:253">
      <c r="A31" s="21"/>
      <c r="B31" s="21"/>
      <c r="C31" s="22"/>
      <c r="D31" s="23"/>
      <c r="E31" s="31"/>
      <c r="F31" s="23" t="s">
        <v>48</v>
      </c>
      <c r="G31" s="22">
        <v>200000</v>
      </c>
      <c r="H31" s="26" t="s">
        <v>51</v>
      </c>
      <c r="I31" s="46"/>
      <c r="J31" s="22" t="s">
        <v>52</v>
      </c>
      <c r="K31" s="44">
        <v>75</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row>
    <row r="32" s="1" customFormat="1" ht="24" customHeight="1" spans="1:253">
      <c r="A32" s="21"/>
      <c r="B32" s="21"/>
      <c r="C32" s="22"/>
      <c r="D32" s="23"/>
      <c r="E32" s="31"/>
      <c r="F32" s="27" t="s">
        <v>70</v>
      </c>
      <c r="G32" s="32">
        <v>3000000</v>
      </c>
      <c r="H32" s="26" t="s">
        <v>71</v>
      </c>
      <c r="I32" s="47"/>
      <c r="J32" s="22" t="s">
        <v>72</v>
      </c>
      <c r="K32" s="44">
        <v>25</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row>
    <row r="33" s="1" customFormat="1" ht="24" customHeight="1" spans="1:253">
      <c r="A33" s="21"/>
      <c r="B33" s="21"/>
      <c r="C33" s="22"/>
      <c r="D33" s="23"/>
      <c r="E33" s="31"/>
      <c r="F33" s="27" t="s">
        <v>48</v>
      </c>
      <c r="G33" s="32">
        <v>15600000</v>
      </c>
      <c r="H33" s="26" t="s">
        <v>68</v>
      </c>
      <c r="I33" s="47"/>
      <c r="J33" s="22" t="s">
        <v>73</v>
      </c>
      <c r="K33" s="44">
        <v>51</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row>
    <row r="34" s="1" customFormat="1" ht="41.25" customHeight="1" spans="1:253">
      <c r="A34" s="31" t="s">
        <v>74</v>
      </c>
      <c r="B34" s="31"/>
      <c r="C34" s="22">
        <v>5720000</v>
      </c>
      <c r="D34" s="23" t="s">
        <v>75</v>
      </c>
      <c r="E34" s="31" t="s">
        <v>76</v>
      </c>
      <c r="F34" s="23" t="s">
        <v>77</v>
      </c>
      <c r="G34" s="33">
        <v>820000</v>
      </c>
      <c r="H34" s="30" t="s">
        <v>78</v>
      </c>
      <c r="I34" s="50">
        <f>C34-G34-G35</f>
        <v>0</v>
      </c>
      <c r="J34" s="33" t="s">
        <v>79</v>
      </c>
      <c r="K34" s="49">
        <v>69</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row>
    <row r="35" s="1" customFormat="1" ht="27.75" customHeight="1" spans="1:253">
      <c r="A35" s="31"/>
      <c r="B35" s="31"/>
      <c r="C35" s="22"/>
      <c r="D35" s="23"/>
      <c r="E35" s="31"/>
      <c r="F35" s="23" t="s">
        <v>70</v>
      </c>
      <c r="G35" s="22">
        <v>4900000</v>
      </c>
      <c r="H35" s="26" t="s">
        <v>80</v>
      </c>
      <c r="I35" s="46"/>
      <c r="J35" s="22" t="s">
        <v>81</v>
      </c>
      <c r="K35" s="44">
        <v>54</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row>
    <row r="36" s="1" customFormat="1" ht="43.5" customHeight="1" spans="1:253">
      <c r="A36" s="31"/>
      <c r="B36" s="31"/>
      <c r="C36" s="22">
        <v>820000</v>
      </c>
      <c r="D36" s="22" t="s">
        <v>82</v>
      </c>
      <c r="E36" s="31" t="s">
        <v>83</v>
      </c>
      <c r="F36" s="32" t="s">
        <v>21</v>
      </c>
      <c r="G36" s="32">
        <v>500000</v>
      </c>
      <c r="H36" s="26" t="s">
        <v>22</v>
      </c>
      <c r="I36" s="51">
        <f>C36-G36-G37</f>
        <v>0</v>
      </c>
      <c r="J36" s="22" t="s">
        <v>23</v>
      </c>
      <c r="K36" s="44">
        <v>35</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row>
    <row r="37" s="1" customFormat="1" ht="43.5" customHeight="1" spans="1:253">
      <c r="A37" s="31"/>
      <c r="B37" s="31"/>
      <c r="C37" s="22"/>
      <c r="D37" s="22"/>
      <c r="E37" s="31"/>
      <c r="F37" s="23" t="s">
        <v>77</v>
      </c>
      <c r="G37" s="33">
        <v>320000</v>
      </c>
      <c r="H37" s="30" t="s">
        <v>78</v>
      </c>
      <c r="I37" s="50"/>
      <c r="J37" s="33" t="s">
        <v>79</v>
      </c>
      <c r="K37" s="49">
        <v>69</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row>
    <row r="38" s="1" customFormat="1" ht="51.75" customHeight="1" spans="1:253">
      <c r="A38" s="31" t="s">
        <v>84</v>
      </c>
      <c r="B38" s="31"/>
      <c r="C38" s="22">
        <v>2230000</v>
      </c>
      <c r="D38" s="23" t="s">
        <v>85</v>
      </c>
      <c r="E38" s="31" t="s">
        <v>86</v>
      </c>
      <c r="F38" s="23" t="s">
        <v>18</v>
      </c>
      <c r="G38" s="22">
        <v>2230000</v>
      </c>
      <c r="H38" s="26" t="s">
        <v>87</v>
      </c>
      <c r="I38" s="51"/>
      <c r="J38" s="22" t="s">
        <v>88</v>
      </c>
      <c r="K38" s="44">
        <v>31</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row>
    <row r="39" s="1" customFormat="1" ht="42" customHeight="1" spans="1:253">
      <c r="A39" s="31"/>
      <c r="B39" s="31"/>
      <c r="C39" s="22">
        <v>3070000</v>
      </c>
      <c r="D39" s="23" t="s">
        <v>85</v>
      </c>
      <c r="E39" s="31" t="s">
        <v>86</v>
      </c>
      <c r="F39" s="23" t="s">
        <v>89</v>
      </c>
      <c r="G39" s="34">
        <v>3070000</v>
      </c>
      <c r="H39" s="35" t="s">
        <v>90</v>
      </c>
      <c r="I39" s="52">
        <f>C39-G39</f>
        <v>0</v>
      </c>
      <c r="J39" s="34" t="s">
        <v>91</v>
      </c>
      <c r="K39" s="53">
        <v>83</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row>
    <row r="40" s="1" customFormat="1" ht="31.5" customHeight="1" spans="1:253">
      <c r="A40" s="31" t="s">
        <v>18</v>
      </c>
      <c r="B40" s="31"/>
      <c r="C40" s="22">
        <v>200000</v>
      </c>
      <c r="D40" s="22" t="s">
        <v>92</v>
      </c>
      <c r="E40" s="31" t="s">
        <v>93</v>
      </c>
      <c r="F40" s="23" t="s">
        <v>18</v>
      </c>
      <c r="G40" s="22">
        <v>200000</v>
      </c>
      <c r="H40" s="26" t="s">
        <v>87</v>
      </c>
      <c r="I40" s="51">
        <f>C40-G40</f>
        <v>0</v>
      </c>
      <c r="J40" s="22" t="s">
        <v>88</v>
      </c>
      <c r="K40" s="44">
        <v>31</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row>
    <row r="41" s="1" customFormat="1" ht="31.5" customHeight="1" spans="1:253">
      <c r="A41" s="31" t="s">
        <v>94</v>
      </c>
      <c r="B41" s="31"/>
      <c r="C41" s="22">
        <v>24200000</v>
      </c>
      <c r="D41" s="22" t="s">
        <v>95</v>
      </c>
      <c r="E41" s="31" t="s">
        <v>96</v>
      </c>
      <c r="F41" s="23" t="s">
        <v>21</v>
      </c>
      <c r="G41" s="22">
        <v>6000000</v>
      </c>
      <c r="H41" s="26" t="s">
        <v>97</v>
      </c>
      <c r="I41" s="51">
        <f>C41-G41-G42-G43-G44-G45-G46</f>
        <v>0</v>
      </c>
      <c r="J41" s="22" t="s">
        <v>98</v>
      </c>
      <c r="K41" s="44">
        <v>100</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row>
    <row r="42" s="1" customFormat="1" ht="31.5" customHeight="1" spans="1:253">
      <c r="A42" s="31"/>
      <c r="B42" s="31"/>
      <c r="C42" s="22"/>
      <c r="D42" s="34"/>
      <c r="E42" s="36"/>
      <c r="F42" s="23" t="s">
        <v>99</v>
      </c>
      <c r="G42" s="22">
        <v>2963884</v>
      </c>
      <c r="H42" s="26" t="s">
        <v>100</v>
      </c>
      <c r="I42" s="46"/>
      <c r="J42" s="22" t="s">
        <v>101</v>
      </c>
      <c r="K42" s="44">
        <v>102</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row>
    <row r="43" s="1" customFormat="1" ht="31.5" customHeight="1" spans="1:253">
      <c r="A43" s="31"/>
      <c r="B43" s="31"/>
      <c r="C43" s="22"/>
      <c r="D43" s="34"/>
      <c r="E43" s="36"/>
      <c r="F43" s="33" t="s">
        <v>53</v>
      </c>
      <c r="G43" s="33">
        <v>3070000</v>
      </c>
      <c r="H43" s="30" t="s">
        <v>102</v>
      </c>
      <c r="I43" s="50"/>
      <c r="J43" s="33" t="s">
        <v>103</v>
      </c>
      <c r="K43" s="49">
        <v>56</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row>
    <row r="44" s="1" customFormat="1" ht="31.5" customHeight="1" spans="1:253">
      <c r="A44" s="31"/>
      <c r="B44" s="31"/>
      <c r="C44" s="22"/>
      <c r="D44" s="34"/>
      <c r="E44" s="36"/>
      <c r="F44" s="23" t="s">
        <v>77</v>
      </c>
      <c r="G44" s="33">
        <v>2310000</v>
      </c>
      <c r="H44" s="30" t="s">
        <v>78</v>
      </c>
      <c r="I44" s="50"/>
      <c r="J44" s="33" t="s">
        <v>79</v>
      </c>
      <c r="K44" s="49">
        <v>69</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row>
    <row r="45" s="1" customFormat="1" ht="31.5" customHeight="1" spans="1:253">
      <c r="A45" s="31"/>
      <c r="B45" s="31"/>
      <c r="C45" s="22"/>
      <c r="D45" s="34"/>
      <c r="E45" s="36"/>
      <c r="F45" s="23" t="s">
        <v>104</v>
      </c>
      <c r="G45" s="22">
        <f>4820000-G42</f>
        <v>1856116</v>
      </c>
      <c r="H45" s="26" t="s">
        <v>100</v>
      </c>
      <c r="I45" s="46"/>
      <c r="J45" s="22" t="s">
        <v>101</v>
      </c>
      <c r="K45" s="44">
        <v>102</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row>
    <row r="46" s="1" customFormat="1" ht="31.5" customHeight="1" spans="1:253">
      <c r="A46" s="31"/>
      <c r="B46" s="31"/>
      <c r="C46" s="22"/>
      <c r="D46" s="34"/>
      <c r="E46" s="36"/>
      <c r="F46" s="23" t="s">
        <v>105</v>
      </c>
      <c r="G46" s="34">
        <v>8000000</v>
      </c>
      <c r="H46" s="37" t="s">
        <v>106</v>
      </c>
      <c r="I46" s="34"/>
      <c r="J46" s="34" t="s">
        <v>107</v>
      </c>
      <c r="K46" s="53">
        <v>101</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row>
    <row r="47" s="1" customFormat="1" ht="31.5" customHeight="1" spans="1:253">
      <c r="A47" s="31" t="s">
        <v>108</v>
      </c>
      <c r="B47" s="31"/>
      <c r="C47" s="22">
        <v>9240000</v>
      </c>
      <c r="D47" s="37" t="s">
        <v>109</v>
      </c>
      <c r="E47" s="36" t="s">
        <v>110</v>
      </c>
      <c r="F47" s="23" t="s">
        <v>38</v>
      </c>
      <c r="G47" s="22">
        <v>4240000</v>
      </c>
      <c r="H47" s="26" t="s">
        <v>111</v>
      </c>
      <c r="I47" s="46">
        <f>C47-G47-G48</f>
        <v>0</v>
      </c>
      <c r="J47" s="22" t="s">
        <v>112</v>
      </c>
      <c r="K47" s="44">
        <v>67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row>
    <row r="48" s="1" customFormat="1" ht="31.5" customHeight="1" spans="1:253">
      <c r="A48" s="31"/>
      <c r="B48" s="31"/>
      <c r="C48" s="22"/>
      <c r="D48" s="37"/>
      <c r="E48" s="36"/>
      <c r="F48" s="23" t="s">
        <v>55</v>
      </c>
      <c r="G48" s="22">
        <v>5000000</v>
      </c>
      <c r="H48" s="30" t="s">
        <v>113</v>
      </c>
      <c r="I48" s="46"/>
      <c r="J48" s="22" t="s">
        <v>114</v>
      </c>
      <c r="K48" s="44">
        <v>65</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row>
    <row r="49" s="1" customFormat="1" ht="31.5" customHeight="1" spans="1:253">
      <c r="A49" s="31" t="s">
        <v>115</v>
      </c>
      <c r="B49" s="31"/>
      <c r="C49" s="22">
        <v>2010000</v>
      </c>
      <c r="D49" s="37" t="s">
        <v>116</v>
      </c>
      <c r="E49" s="36" t="s">
        <v>117</v>
      </c>
      <c r="F49" s="23" t="s">
        <v>48</v>
      </c>
      <c r="G49" s="22">
        <v>1280000</v>
      </c>
      <c r="H49" s="26" t="s">
        <v>51</v>
      </c>
      <c r="I49" s="46">
        <f>C49-G49-G50</f>
        <v>0</v>
      </c>
      <c r="J49" s="22" t="s">
        <v>52</v>
      </c>
      <c r="K49" s="44">
        <v>75</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row>
    <row r="50" s="1" customFormat="1" ht="43.5" customHeight="1" spans="1:253">
      <c r="A50" s="31"/>
      <c r="B50" s="31"/>
      <c r="C50" s="22"/>
      <c r="D50" s="37"/>
      <c r="E50" s="36"/>
      <c r="F50" s="23" t="s">
        <v>77</v>
      </c>
      <c r="G50" s="33">
        <v>730000</v>
      </c>
      <c r="H50" s="30" t="s">
        <v>78</v>
      </c>
      <c r="I50" s="50"/>
      <c r="J50" s="33" t="s">
        <v>79</v>
      </c>
      <c r="K50" s="49">
        <v>69</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row>
    <row r="51" s="1" customFormat="1" ht="36" customHeight="1" spans="1:253">
      <c r="A51" s="31" t="s">
        <v>74</v>
      </c>
      <c r="B51" s="31"/>
      <c r="C51" s="22">
        <v>210000</v>
      </c>
      <c r="D51" s="34" t="s">
        <v>118</v>
      </c>
      <c r="E51" s="36" t="s">
        <v>119</v>
      </c>
      <c r="F51" s="23" t="s">
        <v>120</v>
      </c>
      <c r="G51" s="34">
        <v>210000</v>
      </c>
      <c r="H51" s="37" t="s">
        <v>121</v>
      </c>
      <c r="I51" s="50">
        <f>C51-G51</f>
        <v>0</v>
      </c>
      <c r="J51" s="34" t="s">
        <v>122</v>
      </c>
      <c r="K51" s="53">
        <v>57</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row>
    <row r="52" s="1" customFormat="1" ht="36" customHeight="1" spans="1:253">
      <c r="A52" s="31" t="s">
        <v>84</v>
      </c>
      <c r="B52" s="31"/>
      <c r="C52" s="22">
        <v>2720000</v>
      </c>
      <c r="D52" s="37" t="s">
        <v>123</v>
      </c>
      <c r="E52" s="38" t="s">
        <v>124</v>
      </c>
      <c r="F52" s="33" t="s">
        <v>53</v>
      </c>
      <c r="G52" s="33">
        <v>1860000</v>
      </c>
      <c r="H52" s="30" t="s">
        <v>102</v>
      </c>
      <c r="I52" s="50">
        <v>0</v>
      </c>
      <c r="J52" s="33" t="s">
        <v>103</v>
      </c>
      <c r="K52" s="49">
        <v>56</v>
      </c>
      <c r="L52" s="4"/>
      <c r="M52" s="9"/>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row>
    <row r="53" s="1" customFormat="1" ht="36" customHeight="1" spans="1:253">
      <c r="A53" s="31"/>
      <c r="B53" s="31"/>
      <c r="C53" s="22"/>
      <c r="D53" s="37"/>
      <c r="E53" s="38"/>
      <c r="F53" s="23" t="s">
        <v>120</v>
      </c>
      <c r="G53" s="34">
        <v>860000</v>
      </c>
      <c r="H53" s="37" t="s">
        <v>121</v>
      </c>
      <c r="I53" s="50"/>
      <c r="J53" s="34" t="s">
        <v>122</v>
      </c>
      <c r="K53" s="53">
        <v>57</v>
      </c>
      <c r="L53" s="4"/>
      <c r="M53" s="9"/>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row>
    <row r="54" s="1" customFormat="1" ht="36" customHeight="1" spans="1:253">
      <c r="A54" s="31" t="s">
        <v>84</v>
      </c>
      <c r="B54" s="31"/>
      <c r="C54" s="22">
        <v>410000</v>
      </c>
      <c r="D54" s="37" t="s">
        <v>125</v>
      </c>
      <c r="E54" s="38" t="s">
        <v>126</v>
      </c>
      <c r="F54" s="23" t="s">
        <v>120</v>
      </c>
      <c r="G54" s="34">
        <v>410000</v>
      </c>
      <c r="H54" s="37" t="s">
        <v>121</v>
      </c>
      <c r="I54" s="50"/>
      <c r="J54" s="34" t="s">
        <v>122</v>
      </c>
      <c r="K54" s="53">
        <v>57</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row>
    <row r="55" s="1" customFormat="1" ht="36" customHeight="1" spans="1:253">
      <c r="A55" s="31" t="s">
        <v>84</v>
      </c>
      <c r="B55" s="31"/>
      <c r="C55" s="22">
        <v>5640000</v>
      </c>
      <c r="D55" s="37" t="s">
        <v>127</v>
      </c>
      <c r="E55" s="38" t="s">
        <v>128</v>
      </c>
      <c r="F55" s="33" t="s">
        <v>53</v>
      </c>
      <c r="G55" s="33">
        <f>5640000-G56</f>
        <v>2570000</v>
      </c>
      <c r="H55" s="30" t="s">
        <v>102</v>
      </c>
      <c r="I55" s="50">
        <f>C55-G55-G56</f>
        <v>0</v>
      </c>
      <c r="J55" s="33" t="s">
        <v>103</v>
      </c>
      <c r="K55" s="49">
        <v>56</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row>
    <row r="56" s="1" customFormat="1" ht="36" customHeight="1" spans="1:253">
      <c r="A56" s="31"/>
      <c r="B56" s="31"/>
      <c r="C56" s="22"/>
      <c r="D56" s="37"/>
      <c r="E56" s="38"/>
      <c r="F56" s="23" t="s">
        <v>129</v>
      </c>
      <c r="G56" s="34">
        <v>3070000</v>
      </c>
      <c r="H56" s="38" t="s">
        <v>87</v>
      </c>
      <c r="I56" s="52"/>
      <c r="J56" s="34" t="s">
        <v>88</v>
      </c>
      <c r="K56" s="53">
        <v>31</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row>
    <row r="57" s="1" customFormat="1" ht="36" customHeight="1" spans="1:253">
      <c r="A57" s="31" t="s">
        <v>84</v>
      </c>
      <c r="B57" s="31"/>
      <c r="C57" s="22">
        <v>11440000</v>
      </c>
      <c r="D57" s="37" t="s">
        <v>130</v>
      </c>
      <c r="E57" s="38" t="s">
        <v>131</v>
      </c>
      <c r="F57" s="4" t="s">
        <v>132</v>
      </c>
      <c r="G57" s="34">
        <v>4900000</v>
      </c>
      <c r="H57" s="39" t="s">
        <v>22</v>
      </c>
      <c r="I57" s="52">
        <f>C57-G57-G58-G59-G60-G61-G62</f>
        <v>24200</v>
      </c>
      <c r="J57" s="34" t="s">
        <v>133</v>
      </c>
      <c r="K57" s="53">
        <v>53</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row>
    <row r="58" s="1" customFormat="1" ht="36" customHeight="1" spans="1:253">
      <c r="A58" s="31"/>
      <c r="B58" s="31"/>
      <c r="C58" s="22"/>
      <c r="D58" s="37"/>
      <c r="E58" s="38"/>
      <c r="F58" s="23" t="s">
        <v>38</v>
      </c>
      <c r="G58" s="22">
        <v>2580000</v>
      </c>
      <c r="H58" s="26" t="s">
        <v>134</v>
      </c>
      <c r="I58" s="46"/>
      <c r="J58" s="22" t="s">
        <v>135</v>
      </c>
      <c r="K58" s="44">
        <v>55</v>
      </c>
      <c r="L58" s="4"/>
      <c r="M58" s="9"/>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row>
    <row r="59" s="1" customFormat="1" ht="36" customHeight="1" spans="1:253">
      <c r="A59" s="31"/>
      <c r="B59" s="31"/>
      <c r="C59" s="22"/>
      <c r="D59" s="37"/>
      <c r="E59" s="38"/>
      <c r="F59" s="23" t="s">
        <v>70</v>
      </c>
      <c r="G59" s="22">
        <f>75800</f>
        <v>75800</v>
      </c>
      <c r="H59" s="26" t="s">
        <v>80</v>
      </c>
      <c r="I59" s="46"/>
      <c r="J59" s="22" t="s">
        <v>81</v>
      </c>
      <c r="K59" s="44">
        <v>54</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row>
    <row r="60" s="1" customFormat="1" ht="36" customHeight="1" spans="1:253">
      <c r="A60" s="31"/>
      <c r="B60" s="31"/>
      <c r="C60" s="22"/>
      <c r="D60" s="37"/>
      <c r="E60" s="38"/>
      <c r="F60" s="23" t="s">
        <v>53</v>
      </c>
      <c r="G60" s="22">
        <v>3480000</v>
      </c>
      <c r="H60" s="26" t="s">
        <v>134</v>
      </c>
      <c r="I60" s="46"/>
      <c r="J60" s="22" t="s">
        <v>135</v>
      </c>
      <c r="K60" s="44">
        <v>55</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row>
    <row r="61" s="1" customFormat="1" ht="36" customHeight="1" spans="1:253">
      <c r="A61" s="31"/>
      <c r="B61" s="31"/>
      <c r="C61" s="22"/>
      <c r="D61" s="37"/>
      <c r="E61" s="38"/>
      <c r="F61" s="33" t="s">
        <v>53</v>
      </c>
      <c r="G61" s="33">
        <v>80000</v>
      </c>
      <c r="H61" s="30" t="s">
        <v>102</v>
      </c>
      <c r="I61" s="50"/>
      <c r="J61" s="33" t="s">
        <v>103</v>
      </c>
      <c r="K61" s="49">
        <v>56</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row>
    <row r="62" s="1" customFormat="1" ht="36" customHeight="1" spans="1:253">
      <c r="A62" s="31"/>
      <c r="B62" s="31"/>
      <c r="C62" s="22"/>
      <c r="D62" s="37"/>
      <c r="E62" s="38"/>
      <c r="F62" s="23" t="s">
        <v>136</v>
      </c>
      <c r="G62" s="22">
        <v>300000</v>
      </c>
      <c r="H62" s="26" t="s">
        <v>134</v>
      </c>
      <c r="I62" s="46"/>
      <c r="J62" s="22" t="s">
        <v>135</v>
      </c>
      <c r="K62" s="44">
        <v>55</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row>
    <row r="63" s="1" customFormat="1" ht="36" customHeight="1" spans="1:253">
      <c r="A63" s="31" t="s">
        <v>84</v>
      </c>
      <c r="B63" s="31"/>
      <c r="C63" s="22">
        <f>41020000-16000000</f>
        <v>25020000</v>
      </c>
      <c r="D63" s="37" t="s">
        <v>137</v>
      </c>
      <c r="E63" s="38" t="s">
        <v>138</v>
      </c>
      <c r="F63" s="22" t="s">
        <v>18</v>
      </c>
      <c r="G63" s="22">
        <v>727000</v>
      </c>
      <c r="H63" s="26" t="s">
        <v>139</v>
      </c>
      <c r="I63" s="51">
        <f>C63-G63-G64-G65-G66-G67-G68-G69-G70-G71-G72-G73-G74-G75-G76-G77-G78-G79-G80-G81-G82-G83-G84-G85-G86-G87-G88-G89-G90-G91-G92-G93</f>
        <v>139618</v>
      </c>
      <c r="J63" s="22" t="s">
        <v>140</v>
      </c>
      <c r="K63" s="44">
        <v>33</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row>
    <row r="64" s="1" customFormat="1" ht="36" customHeight="1" spans="1:253">
      <c r="A64" s="31"/>
      <c r="B64" s="31"/>
      <c r="C64" s="22" t="s">
        <v>141</v>
      </c>
      <c r="D64" s="37"/>
      <c r="E64" s="38"/>
      <c r="F64" s="23" t="s">
        <v>21</v>
      </c>
      <c r="G64" s="22">
        <v>250000</v>
      </c>
      <c r="H64" s="26" t="s">
        <v>142</v>
      </c>
      <c r="I64" s="51"/>
      <c r="J64" s="22" t="s">
        <v>143</v>
      </c>
      <c r="K64" s="44">
        <v>24</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row>
    <row r="65" s="1" customFormat="1" ht="36" customHeight="1" spans="1:253">
      <c r="A65" s="31"/>
      <c r="B65" s="31"/>
      <c r="C65" s="22"/>
      <c r="D65" s="37"/>
      <c r="E65" s="38"/>
      <c r="F65" s="23" t="s">
        <v>21</v>
      </c>
      <c r="G65" s="22">
        <v>726100</v>
      </c>
      <c r="H65" s="26" t="s">
        <v>144</v>
      </c>
      <c r="I65" s="51"/>
      <c r="J65" s="22" t="s">
        <v>145</v>
      </c>
      <c r="K65" s="44">
        <v>48</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row>
    <row r="66" s="1" customFormat="1" ht="36" customHeight="1" spans="1:253">
      <c r="A66" s="31"/>
      <c r="B66" s="31"/>
      <c r="C66" s="22"/>
      <c r="D66" s="37"/>
      <c r="E66" s="38"/>
      <c r="F66" s="23" t="s">
        <v>21</v>
      </c>
      <c r="G66" s="22">
        <v>810000</v>
      </c>
      <c r="H66" s="26" t="s">
        <v>146</v>
      </c>
      <c r="I66" s="51"/>
      <c r="J66" s="22" t="s">
        <v>147</v>
      </c>
      <c r="K66" s="44">
        <v>36</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row>
    <row r="67" s="1" customFormat="1" ht="25.5" customHeight="1" spans="1:253">
      <c r="A67" s="31"/>
      <c r="B67" s="31"/>
      <c r="C67" s="22"/>
      <c r="D67" s="37"/>
      <c r="E67" s="38"/>
      <c r="F67" s="23" t="s">
        <v>21</v>
      </c>
      <c r="G67" s="22">
        <v>1322953</v>
      </c>
      <c r="H67" s="26" t="s">
        <v>148</v>
      </c>
      <c r="I67" s="51"/>
      <c r="J67" s="22" t="s">
        <v>149</v>
      </c>
      <c r="K67" s="44">
        <v>34</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row>
    <row r="68" s="1" customFormat="1" ht="25.5" customHeight="1" spans="1:253">
      <c r="A68" s="31"/>
      <c r="B68" s="31"/>
      <c r="C68" s="22"/>
      <c r="D68" s="37"/>
      <c r="E68" s="38"/>
      <c r="F68" s="27" t="s">
        <v>99</v>
      </c>
      <c r="G68" s="22">
        <v>128477</v>
      </c>
      <c r="H68" s="26" t="s">
        <v>150</v>
      </c>
      <c r="I68" s="46"/>
      <c r="J68" s="22" t="s">
        <v>151</v>
      </c>
      <c r="K68" s="44">
        <v>46</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row>
    <row r="69" s="1" customFormat="1" ht="25.5" customHeight="1" spans="1:253">
      <c r="A69" s="31"/>
      <c r="B69" s="31"/>
      <c r="C69" s="22"/>
      <c r="D69" s="37"/>
      <c r="E69" s="38"/>
      <c r="F69" s="27" t="s">
        <v>99</v>
      </c>
      <c r="G69" s="22">
        <v>1040630</v>
      </c>
      <c r="H69" s="26" t="s">
        <v>152</v>
      </c>
      <c r="I69" s="46"/>
      <c r="J69" s="22" t="s">
        <v>153</v>
      </c>
      <c r="K69" s="44">
        <v>45</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row>
    <row r="70" s="1" customFormat="1" ht="25.5" customHeight="1" spans="1:253">
      <c r="A70" s="31"/>
      <c r="B70" s="31"/>
      <c r="C70" s="22"/>
      <c r="D70" s="37"/>
      <c r="E70" s="38"/>
      <c r="F70" s="27" t="s">
        <v>26</v>
      </c>
      <c r="G70" s="22">
        <v>1930000</v>
      </c>
      <c r="H70" s="26" t="s">
        <v>154</v>
      </c>
      <c r="I70" s="46"/>
      <c r="J70" s="22" t="s">
        <v>155</v>
      </c>
      <c r="K70" s="44">
        <v>61</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row>
    <row r="71" s="1" customFormat="1" ht="25.5" customHeight="1" spans="1:253">
      <c r="A71" s="31"/>
      <c r="B71" s="31"/>
      <c r="C71" s="22"/>
      <c r="D71" s="37"/>
      <c r="E71" s="38"/>
      <c r="F71" s="27" t="s">
        <v>26</v>
      </c>
      <c r="G71" s="34">
        <f>3870000-530000-1420000-1500000</f>
        <v>420000</v>
      </c>
      <c r="H71" s="38" t="s">
        <v>27</v>
      </c>
      <c r="I71" s="52"/>
      <c r="J71" s="34" t="s">
        <v>28</v>
      </c>
      <c r="K71" s="53">
        <v>60</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row>
    <row r="72" s="1" customFormat="1" ht="25.5" customHeight="1" spans="1:253">
      <c r="A72" s="31"/>
      <c r="B72" s="31"/>
      <c r="C72" s="22"/>
      <c r="D72" s="37"/>
      <c r="E72" s="38"/>
      <c r="F72" s="27" t="s">
        <v>26</v>
      </c>
      <c r="G72" s="22">
        <v>340024</v>
      </c>
      <c r="H72" s="26" t="s">
        <v>156</v>
      </c>
      <c r="I72" s="46"/>
      <c r="J72" s="22" t="s">
        <v>157</v>
      </c>
      <c r="K72" s="44">
        <v>73</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row>
    <row r="73" s="1" customFormat="1" ht="25.5" customHeight="1" spans="1:253">
      <c r="A73" s="31"/>
      <c r="B73" s="31"/>
      <c r="C73" s="22"/>
      <c r="D73" s="37"/>
      <c r="E73" s="38"/>
      <c r="F73" s="27" t="s">
        <v>29</v>
      </c>
      <c r="G73" s="28">
        <v>530000</v>
      </c>
      <c r="H73" s="26" t="s">
        <v>34</v>
      </c>
      <c r="I73" s="47"/>
      <c r="J73" s="22" t="s">
        <v>35</v>
      </c>
      <c r="K73" s="44">
        <v>8</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row>
    <row r="74" s="1" customFormat="1" ht="25.5" customHeight="1" spans="1:253">
      <c r="A74" s="31"/>
      <c r="B74" s="31"/>
      <c r="C74" s="22"/>
      <c r="D74" s="37"/>
      <c r="E74" s="38"/>
      <c r="F74" s="27" t="s">
        <v>158</v>
      </c>
      <c r="G74" s="22">
        <v>100000</v>
      </c>
      <c r="H74" s="26" t="s">
        <v>159</v>
      </c>
      <c r="I74" s="46"/>
      <c r="J74" s="22" t="s">
        <v>160</v>
      </c>
      <c r="K74" s="44">
        <v>39</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row>
    <row r="75" s="1" customFormat="1" ht="25.5" customHeight="1" spans="1:253">
      <c r="A75" s="31"/>
      <c r="B75" s="31"/>
      <c r="C75" s="22"/>
      <c r="D75" s="37"/>
      <c r="E75" s="38"/>
      <c r="F75" s="27" t="s">
        <v>158</v>
      </c>
      <c r="G75" s="22">
        <v>267612</v>
      </c>
      <c r="H75" s="26" t="s">
        <v>161</v>
      </c>
      <c r="I75" s="46"/>
      <c r="J75" s="22" t="s">
        <v>162</v>
      </c>
      <c r="K75" s="44">
        <v>38</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row>
    <row r="76" s="1" customFormat="1" ht="25.5" customHeight="1" spans="1:253">
      <c r="A76" s="31"/>
      <c r="B76" s="31"/>
      <c r="C76" s="22"/>
      <c r="D76" s="37"/>
      <c r="E76" s="38"/>
      <c r="F76" s="27" t="s">
        <v>158</v>
      </c>
      <c r="G76" s="22">
        <v>1800000</v>
      </c>
      <c r="H76" s="26" t="s">
        <v>163</v>
      </c>
      <c r="I76" s="46"/>
      <c r="J76" s="22" t="s">
        <v>164</v>
      </c>
      <c r="K76" s="44">
        <v>37</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row>
    <row r="77" s="1" customFormat="1" ht="24.75" customHeight="1" spans="1:253">
      <c r="A77" s="31"/>
      <c r="B77" s="31"/>
      <c r="C77" s="22"/>
      <c r="D77" s="37"/>
      <c r="E77" s="38"/>
      <c r="F77" s="27" t="s">
        <v>38</v>
      </c>
      <c r="G77" s="22">
        <v>160200</v>
      </c>
      <c r="H77" s="26" t="s">
        <v>165</v>
      </c>
      <c r="I77" s="46"/>
      <c r="J77" s="22" t="s">
        <v>166</v>
      </c>
      <c r="K77" s="44">
        <v>74</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row>
    <row r="78" s="1" customFormat="1" ht="24.75" customHeight="1" spans="1:253">
      <c r="A78" s="31"/>
      <c r="B78" s="31"/>
      <c r="C78" s="22"/>
      <c r="D78" s="37"/>
      <c r="E78" s="38"/>
      <c r="F78" s="27" t="s">
        <v>38</v>
      </c>
      <c r="G78" s="22">
        <v>534583</v>
      </c>
      <c r="H78" s="26" t="s">
        <v>167</v>
      </c>
      <c r="I78" s="46"/>
      <c r="J78" s="22" t="s">
        <v>168</v>
      </c>
      <c r="K78" s="44">
        <v>42</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row>
    <row r="79" s="1" customFormat="1" ht="24.75" customHeight="1" spans="1:253">
      <c r="A79" s="31"/>
      <c r="B79" s="31"/>
      <c r="C79" s="22"/>
      <c r="D79" s="37"/>
      <c r="E79" s="38"/>
      <c r="F79" s="27" t="s">
        <v>43</v>
      </c>
      <c r="G79" s="28">
        <v>400000</v>
      </c>
      <c r="H79" s="26" t="s">
        <v>46</v>
      </c>
      <c r="I79" s="47"/>
      <c r="J79" s="22" t="s">
        <v>47</v>
      </c>
      <c r="K79" s="44">
        <v>7</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row>
    <row r="80" s="1" customFormat="1" ht="24.75" customHeight="1" spans="1:253">
      <c r="A80" s="31"/>
      <c r="B80" s="31"/>
      <c r="C80" s="22"/>
      <c r="D80" s="37"/>
      <c r="E80" s="38"/>
      <c r="F80" s="27" t="s">
        <v>48</v>
      </c>
      <c r="G80" s="32">
        <v>1500000</v>
      </c>
      <c r="H80" s="26" t="s">
        <v>68</v>
      </c>
      <c r="I80" s="47"/>
      <c r="J80" s="22" t="s">
        <v>73</v>
      </c>
      <c r="K80" s="44">
        <v>51</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row>
    <row r="81" s="1" customFormat="1" ht="24.75" customHeight="1" spans="1:253">
      <c r="A81" s="31"/>
      <c r="B81" s="31"/>
      <c r="C81" s="22"/>
      <c r="D81" s="37"/>
      <c r="E81" s="38"/>
      <c r="F81" s="27" t="s">
        <v>70</v>
      </c>
      <c r="G81" s="22">
        <v>755192</v>
      </c>
      <c r="H81" s="26" t="s">
        <v>169</v>
      </c>
      <c r="I81" s="46"/>
      <c r="J81" s="22" t="s">
        <v>170</v>
      </c>
      <c r="K81" s="44">
        <v>28</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row>
    <row r="82" s="1" customFormat="1" ht="24.75" customHeight="1" spans="1:253">
      <c r="A82" s="31"/>
      <c r="B82" s="31"/>
      <c r="C82" s="22"/>
      <c r="D82" s="37"/>
      <c r="E82" s="38"/>
      <c r="F82" s="27" t="s">
        <v>171</v>
      </c>
      <c r="G82" s="32">
        <v>50000</v>
      </c>
      <c r="H82" s="26" t="s">
        <v>68</v>
      </c>
      <c r="I82" s="47"/>
      <c r="J82" s="22" t="s">
        <v>73</v>
      </c>
      <c r="K82" s="44">
        <v>51</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row>
    <row r="83" s="1" customFormat="1" ht="24.75" customHeight="1" spans="1:253">
      <c r="A83" s="31"/>
      <c r="B83" s="31"/>
      <c r="C83" s="22"/>
      <c r="D83" s="37"/>
      <c r="E83" s="38"/>
      <c r="F83" s="27" t="s">
        <v>53</v>
      </c>
      <c r="G83" s="33">
        <v>2132676</v>
      </c>
      <c r="H83" s="30" t="s">
        <v>172</v>
      </c>
      <c r="I83" s="50"/>
      <c r="J83" s="33" t="s">
        <v>173</v>
      </c>
      <c r="K83" s="49">
        <v>63</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row>
    <row r="84" s="1" customFormat="1" ht="24.75" customHeight="1" spans="1:253">
      <c r="A84" s="31"/>
      <c r="B84" s="31"/>
      <c r="C84" s="22"/>
      <c r="D84" s="37"/>
      <c r="E84" s="38"/>
      <c r="F84" s="27" t="s">
        <v>53</v>
      </c>
      <c r="G84" s="54">
        <v>427115</v>
      </c>
      <c r="H84" s="30" t="s">
        <v>174</v>
      </c>
      <c r="I84" s="48"/>
      <c r="J84" s="33" t="s">
        <v>175</v>
      </c>
      <c r="K84" s="49">
        <v>92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row>
    <row r="85" s="1" customFormat="1" ht="24.75" customHeight="1" spans="1:253">
      <c r="A85" s="31"/>
      <c r="B85" s="31"/>
      <c r="C85" s="22"/>
      <c r="D85" s="37"/>
      <c r="E85" s="38"/>
      <c r="F85" s="27" t="s">
        <v>55</v>
      </c>
      <c r="G85" s="28">
        <v>1420000</v>
      </c>
      <c r="H85" s="26" t="s">
        <v>44</v>
      </c>
      <c r="I85" s="47"/>
      <c r="J85" s="22" t="s">
        <v>56</v>
      </c>
      <c r="K85" s="44">
        <v>50</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row>
    <row r="86" s="1" customFormat="1" ht="24.75" customHeight="1" spans="1:253">
      <c r="A86" s="31"/>
      <c r="B86" s="31"/>
      <c r="C86" s="22"/>
      <c r="D86" s="37"/>
      <c r="E86" s="38"/>
      <c r="F86" s="27" t="s">
        <v>104</v>
      </c>
      <c r="G86" s="34">
        <v>2942722</v>
      </c>
      <c r="H86" s="38" t="s">
        <v>176</v>
      </c>
      <c r="I86" s="52"/>
      <c r="J86" s="34" t="s">
        <v>177</v>
      </c>
      <c r="K86" s="53">
        <v>29</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row>
    <row r="87" s="1" customFormat="1" ht="24.75" customHeight="1" spans="1:253">
      <c r="A87" s="31"/>
      <c r="B87" s="31"/>
      <c r="C87" s="22"/>
      <c r="D87" s="37"/>
      <c r="E87" s="38"/>
      <c r="F87" s="23" t="s">
        <v>104</v>
      </c>
      <c r="G87" s="34">
        <v>141600</v>
      </c>
      <c r="H87" s="38" t="s">
        <v>178</v>
      </c>
      <c r="I87" s="52"/>
      <c r="J87" s="34" t="s">
        <v>179</v>
      </c>
      <c r="K87" s="53">
        <v>72</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row>
    <row r="88" s="1" customFormat="1" ht="24.75" customHeight="1" spans="1:253">
      <c r="A88" s="31"/>
      <c r="B88" s="31"/>
      <c r="C88" s="22"/>
      <c r="D88" s="37"/>
      <c r="E88" s="38"/>
      <c r="F88" s="27" t="s">
        <v>180</v>
      </c>
      <c r="G88" s="34">
        <f>2313225-G51-G53-G54</f>
        <v>833225</v>
      </c>
      <c r="H88" s="37" t="s">
        <v>121</v>
      </c>
      <c r="I88" s="34"/>
      <c r="J88" s="34" t="s">
        <v>122</v>
      </c>
      <c r="K88" s="53">
        <v>57</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row>
    <row r="89" s="1" customFormat="1" ht="24.75" customHeight="1" spans="1:253">
      <c r="A89" s="31"/>
      <c r="B89" s="31"/>
      <c r="C89" s="22"/>
      <c r="D89" s="37"/>
      <c r="E89" s="38"/>
      <c r="F89" s="23" t="s">
        <v>181</v>
      </c>
      <c r="G89" s="34">
        <v>383913</v>
      </c>
      <c r="H89" s="38" t="s">
        <v>178</v>
      </c>
      <c r="I89" s="52"/>
      <c r="J89" s="34" t="s">
        <v>179</v>
      </c>
      <c r="K89" s="53">
        <v>72</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row>
    <row r="90" s="1" customFormat="1" ht="24.75" customHeight="1" spans="1:253">
      <c r="A90" s="31"/>
      <c r="B90" s="31"/>
      <c r="C90" s="22"/>
      <c r="D90" s="37"/>
      <c r="E90" s="38"/>
      <c r="F90" s="27" t="s">
        <v>180</v>
      </c>
      <c r="G90" s="34">
        <v>2217775</v>
      </c>
      <c r="H90" s="37" t="s">
        <v>121</v>
      </c>
      <c r="I90" s="34"/>
      <c r="J90" s="34" t="s">
        <v>122</v>
      </c>
      <c r="K90" s="53">
        <v>57</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row>
    <row r="91" s="1" customFormat="1" ht="24.75" customHeight="1" spans="1:253">
      <c r="A91" s="31"/>
      <c r="B91" s="31"/>
      <c r="C91" s="22"/>
      <c r="D91" s="37"/>
      <c r="E91" s="38"/>
      <c r="F91" s="27" t="s">
        <v>182</v>
      </c>
      <c r="G91" s="34">
        <v>100000</v>
      </c>
      <c r="H91" s="37" t="s">
        <v>121</v>
      </c>
      <c r="I91" s="34"/>
      <c r="J91" s="34" t="s">
        <v>122</v>
      </c>
      <c r="K91" s="53">
        <v>57</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row>
    <row r="92" s="1" customFormat="1" ht="24.75" customHeight="1" spans="1:253">
      <c r="A92" s="31"/>
      <c r="B92" s="31"/>
      <c r="C92" s="22"/>
      <c r="D92" s="37"/>
      <c r="E92" s="38"/>
      <c r="F92" s="27" t="s">
        <v>183</v>
      </c>
      <c r="G92" s="55">
        <v>242885</v>
      </c>
      <c r="H92" s="37" t="s">
        <v>184</v>
      </c>
      <c r="I92" s="55"/>
      <c r="J92" s="34" t="s">
        <v>185</v>
      </c>
      <c r="K92" s="53">
        <v>94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row>
    <row r="93" s="1" customFormat="1" ht="24.75" customHeight="1" spans="1:253">
      <c r="A93" s="31"/>
      <c r="B93" s="31"/>
      <c r="C93" s="22"/>
      <c r="D93" s="37"/>
      <c r="E93" s="38"/>
      <c r="F93" s="23" t="s">
        <v>186</v>
      </c>
      <c r="G93" s="34">
        <v>245700</v>
      </c>
      <c r="H93" s="38" t="s">
        <v>178</v>
      </c>
      <c r="I93" s="52"/>
      <c r="J93" s="34" t="s">
        <v>179</v>
      </c>
      <c r="K93" s="53">
        <v>72</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row>
    <row r="94" s="1" customFormat="1" ht="36" customHeight="1" spans="1:253">
      <c r="A94" s="31" t="s">
        <v>187</v>
      </c>
      <c r="B94" s="31"/>
      <c r="C94" s="22">
        <v>840000</v>
      </c>
      <c r="D94" s="37" t="s">
        <v>188</v>
      </c>
      <c r="E94" s="38" t="s">
        <v>189</v>
      </c>
      <c r="F94" s="23" t="s">
        <v>38</v>
      </c>
      <c r="G94" s="22">
        <v>100600</v>
      </c>
      <c r="H94" s="26" t="s">
        <v>111</v>
      </c>
      <c r="I94" s="46">
        <f>C94-G94-G95</f>
        <v>156060</v>
      </c>
      <c r="J94" s="22" t="s">
        <v>112</v>
      </c>
      <c r="K94" s="44">
        <v>67</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row>
    <row r="95" s="1" customFormat="1" ht="36" customHeight="1" spans="1:253">
      <c r="A95" s="31"/>
      <c r="B95" s="31"/>
      <c r="C95" s="22"/>
      <c r="D95" s="37"/>
      <c r="E95" s="38"/>
      <c r="F95" s="23" t="s">
        <v>120</v>
      </c>
      <c r="G95" s="34">
        <f>1183340-600000</f>
        <v>583340</v>
      </c>
      <c r="H95" s="37" t="s">
        <v>111</v>
      </c>
      <c r="I95" s="34"/>
      <c r="J95" s="34" t="s">
        <v>112</v>
      </c>
      <c r="K95" s="53">
        <v>67</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row>
    <row r="96" s="1" customFormat="1" ht="58.5" customHeight="1" spans="1:253">
      <c r="A96" s="31" t="s">
        <v>190</v>
      </c>
      <c r="B96" s="31"/>
      <c r="C96" s="22">
        <v>13230000</v>
      </c>
      <c r="D96" s="37" t="s">
        <v>191</v>
      </c>
      <c r="E96" s="38" t="s">
        <v>192</v>
      </c>
      <c r="F96" s="27" t="s">
        <v>29</v>
      </c>
      <c r="G96" s="28">
        <v>510000</v>
      </c>
      <c r="H96" s="26" t="s">
        <v>36</v>
      </c>
      <c r="I96" s="47">
        <f>C96-G96-G97-G98-G99-G100-G101-G102-G103-G104-G105-G106-G107-G108-G109-G110</f>
        <v>9.31322574615479e-10</v>
      </c>
      <c r="J96" s="22" t="s">
        <v>37</v>
      </c>
      <c r="K96" s="44">
        <v>22</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row>
    <row r="97" s="1" customFormat="1" ht="25.5" customHeight="1" spans="1:253">
      <c r="A97" s="31"/>
      <c r="B97" s="31"/>
      <c r="C97" s="22"/>
      <c r="D97" s="37"/>
      <c r="E97" s="38"/>
      <c r="F97" s="23" t="s">
        <v>43</v>
      </c>
      <c r="G97" s="22">
        <v>650000</v>
      </c>
      <c r="H97" s="26" t="s">
        <v>193</v>
      </c>
      <c r="I97" s="46"/>
      <c r="J97" s="22" t="s">
        <v>194</v>
      </c>
      <c r="K97" s="44">
        <v>80</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row>
    <row r="98" s="1" customFormat="1" ht="25.5" customHeight="1" spans="1:253">
      <c r="A98" s="31"/>
      <c r="B98" s="31"/>
      <c r="C98" s="22"/>
      <c r="D98" s="37"/>
      <c r="E98" s="38"/>
      <c r="F98" s="23" t="s">
        <v>43</v>
      </c>
      <c r="G98" s="22">
        <v>954800</v>
      </c>
      <c r="H98" s="26" t="s">
        <v>195</v>
      </c>
      <c r="I98" s="46"/>
      <c r="J98" s="22" t="s">
        <v>196</v>
      </c>
      <c r="K98" s="44">
        <v>78</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row>
    <row r="99" s="1" customFormat="1" ht="25.5" customHeight="1" spans="1:253">
      <c r="A99" s="31"/>
      <c r="B99" s="31"/>
      <c r="C99" s="22"/>
      <c r="D99" s="37"/>
      <c r="E99" s="38"/>
      <c r="F99" s="23" t="s">
        <v>48</v>
      </c>
      <c r="G99" s="22">
        <v>2188306.11</v>
      </c>
      <c r="H99" s="56" t="s">
        <v>197</v>
      </c>
      <c r="I99" s="46"/>
      <c r="J99" s="22" t="s">
        <v>198</v>
      </c>
      <c r="K99" s="57">
        <v>84</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row>
    <row r="100" s="1" customFormat="1" ht="25.5" customHeight="1" spans="1:253">
      <c r="A100" s="31"/>
      <c r="B100" s="31"/>
      <c r="C100" s="22"/>
      <c r="D100" s="37"/>
      <c r="E100" s="38"/>
      <c r="F100" s="23" t="s">
        <v>48</v>
      </c>
      <c r="G100" s="22">
        <v>1046893.89</v>
      </c>
      <c r="H100" s="56" t="s">
        <v>199</v>
      </c>
      <c r="I100" s="46"/>
      <c r="J100" s="22" t="s">
        <v>200</v>
      </c>
      <c r="K100" s="44">
        <v>82</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row>
    <row r="101" s="1" customFormat="1" ht="25.5" customHeight="1" spans="1:253">
      <c r="A101" s="31"/>
      <c r="B101" s="31"/>
      <c r="C101" s="22"/>
      <c r="D101" s="37"/>
      <c r="E101" s="38"/>
      <c r="F101" s="23" t="s">
        <v>48</v>
      </c>
      <c r="G101" s="22">
        <v>1120000</v>
      </c>
      <c r="H101" s="26" t="s">
        <v>51</v>
      </c>
      <c r="I101" s="46"/>
      <c r="J101" s="22" t="s">
        <v>52</v>
      </c>
      <c r="K101" s="44">
        <v>75</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row>
    <row r="102" s="1" customFormat="1" ht="25.5" customHeight="1" spans="1:253">
      <c r="A102" s="31"/>
      <c r="B102" s="31"/>
      <c r="C102" s="22"/>
      <c r="D102" s="37"/>
      <c r="E102" s="38"/>
      <c r="F102" s="27" t="s">
        <v>70</v>
      </c>
      <c r="G102" s="32">
        <f>3186505-3000000</f>
        <v>186505</v>
      </c>
      <c r="H102" s="26" t="s">
        <v>71</v>
      </c>
      <c r="I102" s="47"/>
      <c r="J102" s="22" t="s">
        <v>72</v>
      </c>
      <c r="K102" s="44">
        <v>25</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row>
    <row r="103" s="1" customFormat="1" ht="25.5" customHeight="1" spans="1:253">
      <c r="A103" s="31"/>
      <c r="B103" s="31"/>
      <c r="C103" s="22"/>
      <c r="D103" s="37"/>
      <c r="E103" s="38"/>
      <c r="F103" s="27" t="s">
        <v>70</v>
      </c>
      <c r="G103" s="34">
        <v>1240000</v>
      </c>
      <c r="H103" s="35" t="s">
        <v>201</v>
      </c>
      <c r="I103" s="52"/>
      <c r="J103" s="34" t="s">
        <v>202</v>
      </c>
      <c r="K103" s="53">
        <v>87</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row>
    <row r="104" s="1" customFormat="1" ht="25.5" customHeight="1" spans="1:253">
      <c r="A104" s="31"/>
      <c r="B104" s="31"/>
      <c r="C104" s="22"/>
      <c r="D104" s="37"/>
      <c r="E104" s="38"/>
      <c r="F104" s="23" t="s">
        <v>171</v>
      </c>
      <c r="G104" s="22">
        <v>280000</v>
      </c>
      <c r="H104" s="26" t="s">
        <v>203</v>
      </c>
      <c r="I104" s="46"/>
      <c r="J104" s="22" t="s">
        <v>204</v>
      </c>
      <c r="K104" s="44">
        <v>81</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row>
    <row r="105" s="1" customFormat="1" ht="25.5" customHeight="1" spans="1:253">
      <c r="A105" s="31"/>
      <c r="B105" s="31"/>
      <c r="C105" s="22"/>
      <c r="D105" s="37"/>
      <c r="E105" s="38"/>
      <c r="F105" s="23" t="s">
        <v>171</v>
      </c>
      <c r="G105" s="22">
        <v>570000</v>
      </c>
      <c r="H105" s="26" t="s">
        <v>205</v>
      </c>
      <c r="I105" s="46"/>
      <c r="J105" s="22" t="s">
        <v>206</v>
      </c>
      <c r="K105" s="44">
        <v>79</v>
      </c>
      <c r="L105" s="9"/>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row>
    <row r="106" s="1" customFormat="1" ht="25.5" customHeight="1" spans="1:253">
      <c r="A106" s="31"/>
      <c r="B106" s="31"/>
      <c r="C106" s="22"/>
      <c r="D106" s="37"/>
      <c r="E106" s="38"/>
      <c r="F106" s="23" t="s">
        <v>207</v>
      </c>
      <c r="G106" s="22">
        <v>640978</v>
      </c>
      <c r="H106" s="26" t="s">
        <v>208</v>
      </c>
      <c r="I106" s="46"/>
      <c r="J106" s="22" t="s">
        <v>209</v>
      </c>
      <c r="K106" s="44">
        <v>71</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row>
    <row r="107" s="1" customFormat="1" ht="25.5" customHeight="1" spans="1:253">
      <c r="A107" s="31"/>
      <c r="B107" s="31"/>
      <c r="C107" s="22"/>
      <c r="D107" s="37"/>
      <c r="E107" s="38"/>
      <c r="F107" s="27" t="s">
        <v>210</v>
      </c>
      <c r="G107" s="32">
        <v>443495</v>
      </c>
      <c r="H107" s="26" t="s">
        <v>71</v>
      </c>
      <c r="I107" s="47"/>
      <c r="J107" s="22" t="s">
        <v>72</v>
      </c>
      <c r="K107" s="44">
        <v>25</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row>
    <row r="108" s="1" customFormat="1" ht="25.5" customHeight="1" spans="1:253">
      <c r="A108" s="31"/>
      <c r="B108" s="31"/>
      <c r="C108" s="22"/>
      <c r="D108" s="37"/>
      <c r="E108" s="38"/>
      <c r="F108" s="23" t="s">
        <v>211</v>
      </c>
      <c r="G108" s="22">
        <v>3100000</v>
      </c>
      <c r="H108" s="26" t="s">
        <v>208</v>
      </c>
      <c r="I108" s="46"/>
      <c r="J108" s="22" t="s">
        <v>209</v>
      </c>
      <c r="K108" s="44">
        <v>71</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row>
    <row r="109" s="1" customFormat="1" ht="25.5" customHeight="1" spans="1:253">
      <c r="A109" s="31"/>
      <c r="B109" s="31"/>
      <c r="C109" s="22"/>
      <c r="D109" s="37"/>
      <c r="E109" s="38"/>
      <c r="F109" s="23" t="s">
        <v>183</v>
      </c>
      <c r="G109" s="55">
        <v>40000</v>
      </c>
      <c r="H109" s="37" t="s">
        <v>184</v>
      </c>
      <c r="I109" s="55"/>
      <c r="J109" s="34" t="s">
        <v>185</v>
      </c>
      <c r="K109" s="53">
        <v>94</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row>
    <row r="110" s="1" customFormat="1" ht="25.5" customHeight="1" spans="1:253">
      <c r="A110" s="31"/>
      <c r="B110" s="31"/>
      <c r="C110" s="22"/>
      <c r="D110" s="37"/>
      <c r="E110" s="38"/>
      <c r="F110" s="23" t="s">
        <v>212</v>
      </c>
      <c r="G110" s="22">
        <v>259022</v>
      </c>
      <c r="H110" s="26" t="s">
        <v>208</v>
      </c>
      <c r="I110" s="46"/>
      <c r="J110" s="22" t="s">
        <v>209</v>
      </c>
      <c r="K110" s="44">
        <v>71</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row>
    <row r="111" s="1" customFormat="1" ht="25.5" customHeight="1" spans="1:253">
      <c r="A111" s="31" t="s">
        <v>190</v>
      </c>
      <c r="B111" s="31"/>
      <c r="C111" s="22">
        <v>8210000</v>
      </c>
      <c r="D111" s="37" t="s">
        <v>213</v>
      </c>
      <c r="E111" s="38" t="s">
        <v>214</v>
      </c>
      <c r="F111" s="23" t="s">
        <v>29</v>
      </c>
      <c r="G111" s="22">
        <f>15795000-G115-G290</f>
        <v>3514098.38</v>
      </c>
      <c r="H111" s="26" t="s">
        <v>215</v>
      </c>
      <c r="I111" s="46">
        <f>C111-G111-G112-G113-G114</f>
        <v>0</v>
      </c>
      <c r="J111" s="22" t="s">
        <v>216</v>
      </c>
      <c r="K111" s="44">
        <v>77</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row>
    <row r="112" s="1" customFormat="1" ht="36" customHeight="1" spans="1:253">
      <c r="A112" s="31"/>
      <c r="B112" s="31"/>
      <c r="C112" s="22"/>
      <c r="D112" s="37"/>
      <c r="E112" s="38"/>
      <c r="F112" s="23" t="s">
        <v>48</v>
      </c>
      <c r="G112" s="22">
        <f>2250000-2188306.11</f>
        <v>61693.8900000001</v>
      </c>
      <c r="H112" s="56" t="s">
        <v>197</v>
      </c>
      <c r="I112" s="46"/>
      <c r="J112" s="22" t="s">
        <v>198</v>
      </c>
      <c r="K112" s="44">
        <v>84</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row>
    <row r="113" s="1" customFormat="1" ht="36" customHeight="1" spans="1:253">
      <c r="A113" s="31"/>
      <c r="B113" s="31"/>
      <c r="C113" s="22"/>
      <c r="D113" s="37"/>
      <c r="E113" s="38"/>
      <c r="F113" s="23" t="s">
        <v>217</v>
      </c>
      <c r="G113" s="22">
        <f>1964207.73-400000</f>
        <v>1564207.73</v>
      </c>
      <c r="H113" s="56" t="s">
        <v>218</v>
      </c>
      <c r="I113" s="46"/>
      <c r="J113" s="22" t="s">
        <v>219</v>
      </c>
      <c r="K113" s="44">
        <v>85</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row>
    <row r="114" s="1" customFormat="1" ht="36" customHeight="1" spans="1:253">
      <c r="A114" s="31"/>
      <c r="B114" s="31"/>
      <c r="C114" s="22"/>
      <c r="D114" s="37"/>
      <c r="E114" s="38"/>
      <c r="F114" s="23" t="s">
        <v>220</v>
      </c>
      <c r="G114" s="34">
        <v>3070000</v>
      </c>
      <c r="H114" s="38" t="s">
        <v>97</v>
      </c>
      <c r="I114" s="52"/>
      <c r="J114" s="34" t="s">
        <v>221</v>
      </c>
      <c r="K114" s="53">
        <v>103</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row>
    <row r="115" s="1" customFormat="1" ht="48" customHeight="1" spans="1:253">
      <c r="A115" s="31" t="s">
        <v>190</v>
      </c>
      <c r="B115" s="31"/>
      <c r="C115" s="22">
        <v>9830000</v>
      </c>
      <c r="D115" s="37" t="s">
        <v>222</v>
      </c>
      <c r="E115" s="38" t="s">
        <v>223</v>
      </c>
      <c r="F115" s="23" t="s">
        <v>29</v>
      </c>
      <c r="G115" s="22">
        <v>9830000</v>
      </c>
      <c r="H115" s="26" t="s">
        <v>215</v>
      </c>
      <c r="I115" s="46">
        <f>C115-G115</f>
        <v>0</v>
      </c>
      <c r="J115" s="22" t="s">
        <v>216</v>
      </c>
      <c r="K115" s="44">
        <v>77</v>
      </c>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row>
    <row r="116" s="1" customFormat="1" ht="45" customHeight="1" spans="1:253">
      <c r="A116" s="31" t="s">
        <v>190</v>
      </c>
      <c r="B116" s="31"/>
      <c r="C116" s="22">
        <v>44150000</v>
      </c>
      <c r="D116" s="37" t="s">
        <v>224</v>
      </c>
      <c r="E116" s="38" t="s">
        <v>225</v>
      </c>
      <c r="F116" s="23" t="s">
        <v>21</v>
      </c>
      <c r="G116" s="22">
        <v>3483629</v>
      </c>
      <c r="H116" s="26" t="s">
        <v>201</v>
      </c>
      <c r="I116" s="51">
        <f>C116-G116-G117-G118-G119-G120-G121-G122-G123-G124-G125-G126-G127-G128-G129-G130-G131-G132-G133-G134-G135-G136-G137-G138-G139-G140-G141-G142-G143-G144-G145-G146-G147</f>
        <v>80968.8000000005</v>
      </c>
      <c r="J116" s="22" t="s">
        <v>226</v>
      </c>
      <c r="K116" s="44">
        <v>44</v>
      </c>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row>
    <row r="117" s="1" customFormat="1" ht="27.75" customHeight="1" spans="1:253">
      <c r="A117" s="31"/>
      <c r="B117" s="31"/>
      <c r="C117" s="22"/>
      <c r="D117" s="37"/>
      <c r="E117" s="38"/>
      <c r="F117" s="27" t="s">
        <v>29</v>
      </c>
      <c r="G117" s="28">
        <v>1000000</v>
      </c>
      <c r="H117" s="26" t="s">
        <v>32</v>
      </c>
      <c r="I117" s="47"/>
      <c r="J117" s="22" t="s">
        <v>33</v>
      </c>
      <c r="K117" s="44">
        <v>17</v>
      </c>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row>
    <row r="118" s="1" customFormat="1" ht="27.75" customHeight="1" spans="1:253">
      <c r="A118" s="31"/>
      <c r="B118" s="31"/>
      <c r="C118" s="22"/>
      <c r="D118" s="37"/>
      <c r="E118" s="38"/>
      <c r="F118" s="23" t="s">
        <v>158</v>
      </c>
      <c r="G118" s="22">
        <v>2000000</v>
      </c>
      <c r="H118" s="26" t="s">
        <v>227</v>
      </c>
      <c r="I118" s="46"/>
      <c r="J118" s="22" t="s">
        <v>228</v>
      </c>
      <c r="K118" s="44">
        <v>20</v>
      </c>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row>
    <row r="119" s="1" customFormat="1" ht="27.75" customHeight="1" spans="1:253">
      <c r="A119" s="31"/>
      <c r="B119" s="31"/>
      <c r="C119" s="22"/>
      <c r="D119" s="37"/>
      <c r="E119" s="38"/>
      <c r="F119" s="23" t="s">
        <v>43</v>
      </c>
      <c r="G119" s="22">
        <v>1390555</v>
      </c>
      <c r="H119" s="26" t="s">
        <v>229</v>
      </c>
      <c r="I119" s="46"/>
      <c r="J119" s="22" t="s">
        <v>230</v>
      </c>
      <c r="K119" s="44">
        <v>64</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row>
    <row r="120" s="1" customFormat="1" ht="27.75" customHeight="1" spans="1:253">
      <c r="A120" s="31"/>
      <c r="B120" s="31"/>
      <c r="C120" s="22"/>
      <c r="D120" s="37"/>
      <c r="E120" s="38"/>
      <c r="F120" s="23" t="s">
        <v>43</v>
      </c>
      <c r="G120" s="22">
        <v>1000000</v>
      </c>
      <c r="H120" s="26" t="s">
        <v>231</v>
      </c>
      <c r="I120" s="46"/>
      <c r="J120" s="22" t="s">
        <v>232</v>
      </c>
      <c r="K120" s="44">
        <v>62</v>
      </c>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row>
    <row r="121" s="1" customFormat="1" ht="27.75" customHeight="1" spans="1:253">
      <c r="A121" s="31"/>
      <c r="B121" s="31"/>
      <c r="C121" s="22"/>
      <c r="D121" s="37"/>
      <c r="E121" s="38"/>
      <c r="F121" s="23" t="s">
        <v>48</v>
      </c>
      <c r="G121" s="22">
        <v>125900</v>
      </c>
      <c r="H121" s="26" t="s">
        <v>233</v>
      </c>
      <c r="I121" s="46"/>
      <c r="J121" s="22" t="s">
        <v>234</v>
      </c>
      <c r="K121" s="44">
        <v>76</v>
      </c>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row>
    <row r="122" s="1" customFormat="1" ht="27.75" customHeight="1" spans="1:253">
      <c r="A122" s="31"/>
      <c r="B122" s="31"/>
      <c r="C122" s="22"/>
      <c r="D122" s="37"/>
      <c r="E122" s="38"/>
      <c r="F122" s="23" t="s">
        <v>48</v>
      </c>
      <c r="G122" s="22">
        <v>1252000</v>
      </c>
      <c r="H122" s="26" t="s">
        <v>231</v>
      </c>
      <c r="I122" s="46"/>
      <c r="J122" s="22" t="s">
        <v>232</v>
      </c>
      <c r="K122" s="44">
        <v>62</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row>
    <row r="123" s="1" customFormat="1" ht="27.75" customHeight="1" spans="1:253">
      <c r="A123" s="31"/>
      <c r="B123" s="31"/>
      <c r="C123" s="22"/>
      <c r="D123" s="37"/>
      <c r="E123" s="38"/>
      <c r="F123" s="23" t="s">
        <v>48</v>
      </c>
      <c r="G123" s="22">
        <v>966000</v>
      </c>
      <c r="H123" s="26" t="s">
        <v>231</v>
      </c>
      <c r="I123" s="46"/>
      <c r="J123" s="22" t="s">
        <v>232</v>
      </c>
      <c r="K123" s="44">
        <v>62</v>
      </c>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row>
    <row r="124" s="1" customFormat="1" ht="27.75" customHeight="1" spans="1:253">
      <c r="A124" s="31"/>
      <c r="B124" s="31"/>
      <c r="C124" s="22"/>
      <c r="D124" s="37"/>
      <c r="E124" s="38"/>
      <c r="F124" s="23" t="s">
        <v>235</v>
      </c>
      <c r="G124" s="22">
        <f>695792.27+400000</f>
        <v>1095792.27</v>
      </c>
      <c r="H124" s="56" t="s">
        <v>218</v>
      </c>
      <c r="I124" s="46"/>
      <c r="J124" s="22" t="s">
        <v>219</v>
      </c>
      <c r="K124" s="44">
        <v>85</v>
      </c>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row>
    <row r="125" s="1" customFormat="1" ht="27.75" customHeight="1" spans="1:253">
      <c r="A125" s="31"/>
      <c r="B125" s="31"/>
      <c r="C125" s="22"/>
      <c r="D125" s="37"/>
      <c r="E125" s="38"/>
      <c r="F125" s="23" t="s">
        <v>70</v>
      </c>
      <c r="G125" s="22">
        <v>965196</v>
      </c>
      <c r="H125" s="26" t="s">
        <v>229</v>
      </c>
      <c r="I125" s="46"/>
      <c r="J125" s="22" t="s">
        <v>230</v>
      </c>
      <c r="K125" s="44">
        <v>64</v>
      </c>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row>
    <row r="126" s="1" customFormat="1" ht="27.75" customHeight="1" spans="1:253">
      <c r="A126" s="31"/>
      <c r="B126" s="31"/>
      <c r="C126" s="22"/>
      <c r="D126" s="37"/>
      <c r="E126" s="38"/>
      <c r="F126" s="23" t="s">
        <v>236</v>
      </c>
      <c r="G126" s="22">
        <v>203600</v>
      </c>
      <c r="H126" s="56" t="s">
        <v>237</v>
      </c>
      <c r="I126" s="46"/>
      <c r="J126" s="22" t="s">
        <v>238</v>
      </c>
      <c r="K126" s="44">
        <v>91</v>
      </c>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row>
    <row r="127" s="1" customFormat="1" ht="27.75" customHeight="1" spans="1:253">
      <c r="A127" s="31"/>
      <c r="B127" s="31"/>
      <c r="C127" s="22"/>
      <c r="D127" s="37"/>
      <c r="E127" s="38"/>
      <c r="F127" s="27" t="s">
        <v>70</v>
      </c>
      <c r="G127" s="22">
        <v>1016371</v>
      </c>
      <c r="H127" s="26" t="s">
        <v>201</v>
      </c>
      <c r="I127" s="46"/>
      <c r="J127" s="22" t="s">
        <v>226</v>
      </c>
      <c r="K127" s="44">
        <v>44</v>
      </c>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row>
    <row r="128" s="1" customFormat="1" ht="27.75" customHeight="1" spans="1:253">
      <c r="A128" s="31"/>
      <c r="B128" s="31"/>
      <c r="C128" s="22"/>
      <c r="D128" s="37"/>
      <c r="E128" s="38"/>
      <c r="F128" s="27" t="s">
        <v>43</v>
      </c>
      <c r="G128" s="28">
        <v>3210000</v>
      </c>
      <c r="H128" s="26" t="s">
        <v>46</v>
      </c>
      <c r="I128" s="47"/>
      <c r="J128" s="22" t="s">
        <v>47</v>
      </c>
      <c r="K128" s="44">
        <v>7</v>
      </c>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row>
    <row r="129" s="1" customFormat="1" ht="27.75" customHeight="1" spans="1:253">
      <c r="A129" s="31"/>
      <c r="B129" s="31"/>
      <c r="C129" s="22"/>
      <c r="D129" s="37"/>
      <c r="E129" s="38"/>
      <c r="F129" s="27" t="s">
        <v>48</v>
      </c>
      <c r="G129" s="22">
        <v>1315000</v>
      </c>
      <c r="H129" s="26" t="s">
        <v>239</v>
      </c>
      <c r="I129" s="46"/>
      <c r="J129" s="22" t="s">
        <v>240</v>
      </c>
      <c r="K129" s="44">
        <v>43</v>
      </c>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row>
    <row r="130" s="1" customFormat="1" ht="27.75" customHeight="1" spans="1:253">
      <c r="A130" s="31"/>
      <c r="B130" s="31"/>
      <c r="C130" s="22"/>
      <c r="D130" s="37"/>
      <c r="E130" s="38"/>
      <c r="F130" s="27" t="s">
        <v>70</v>
      </c>
      <c r="G130" s="22">
        <v>1282500</v>
      </c>
      <c r="H130" s="26" t="s">
        <v>241</v>
      </c>
      <c r="I130" s="46"/>
      <c r="J130" s="22" t="s">
        <v>242</v>
      </c>
      <c r="K130" s="44">
        <v>58</v>
      </c>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row>
    <row r="131" s="1" customFormat="1" ht="27.75" customHeight="1" spans="1:253">
      <c r="A131" s="31"/>
      <c r="B131" s="31"/>
      <c r="C131" s="22"/>
      <c r="D131" s="37"/>
      <c r="E131" s="38"/>
      <c r="F131" s="27" t="s">
        <v>38</v>
      </c>
      <c r="G131" s="22">
        <v>844062</v>
      </c>
      <c r="H131" s="26" t="s">
        <v>243</v>
      </c>
      <c r="I131" s="46"/>
      <c r="J131" s="22" t="s">
        <v>244</v>
      </c>
      <c r="K131" s="44">
        <v>59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row>
    <row r="132" s="1" customFormat="1" ht="27.75" customHeight="1" spans="1:253">
      <c r="A132" s="31"/>
      <c r="B132" s="31"/>
      <c r="C132" s="22"/>
      <c r="D132" s="37"/>
      <c r="E132" s="38"/>
      <c r="F132" s="27" t="s">
        <v>53</v>
      </c>
      <c r="G132" s="33">
        <v>34000</v>
      </c>
      <c r="H132" s="30" t="s">
        <v>231</v>
      </c>
      <c r="I132" s="50"/>
      <c r="J132" s="33" t="s">
        <v>232</v>
      </c>
      <c r="K132" s="49">
        <v>62</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row>
    <row r="133" s="1" customFormat="1" ht="27.75" customHeight="1" spans="1:253">
      <c r="A133" s="31"/>
      <c r="B133" s="31"/>
      <c r="C133" s="22"/>
      <c r="D133" s="37"/>
      <c r="E133" s="38"/>
      <c r="F133" s="23" t="s">
        <v>220</v>
      </c>
      <c r="G133" s="22">
        <v>1385112</v>
      </c>
      <c r="H133" s="26" t="s">
        <v>229</v>
      </c>
      <c r="I133" s="46"/>
      <c r="J133" s="22" t="s">
        <v>230</v>
      </c>
      <c r="K133" s="44">
        <v>64</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row>
    <row r="134" s="1" customFormat="1" ht="27.75" customHeight="1" spans="1:253">
      <c r="A134" s="31"/>
      <c r="B134" s="31"/>
      <c r="C134" s="22"/>
      <c r="D134" s="37"/>
      <c r="E134" s="38"/>
      <c r="F134" s="23" t="s">
        <v>207</v>
      </c>
      <c r="G134" s="22">
        <v>1369306</v>
      </c>
      <c r="H134" s="26" t="s">
        <v>229</v>
      </c>
      <c r="I134" s="46"/>
      <c r="J134" s="22" t="s">
        <v>230</v>
      </c>
      <c r="K134" s="44">
        <v>64</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row>
    <row r="135" s="1" customFormat="1" ht="27.75" customHeight="1" spans="1:253">
      <c r="A135" s="31"/>
      <c r="B135" s="31"/>
      <c r="C135" s="22"/>
      <c r="D135" s="37"/>
      <c r="E135" s="38"/>
      <c r="F135" s="23" t="s">
        <v>77</v>
      </c>
      <c r="G135" s="22">
        <v>2981833</v>
      </c>
      <c r="H135" s="26" t="s">
        <v>229</v>
      </c>
      <c r="I135" s="46"/>
      <c r="J135" s="22" t="s">
        <v>230</v>
      </c>
      <c r="K135" s="44">
        <v>64</v>
      </c>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row>
    <row r="136" s="1" customFormat="1" ht="27.75" customHeight="1" spans="1:253">
      <c r="A136" s="31"/>
      <c r="B136" s="31"/>
      <c r="C136" s="22"/>
      <c r="D136" s="37"/>
      <c r="E136" s="38"/>
      <c r="F136" s="23" t="s">
        <v>77</v>
      </c>
      <c r="G136" s="22">
        <v>696149</v>
      </c>
      <c r="H136" s="26" t="s">
        <v>229</v>
      </c>
      <c r="I136" s="46"/>
      <c r="J136" s="22" t="s">
        <v>230</v>
      </c>
      <c r="K136" s="44">
        <v>64</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row>
    <row r="137" s="1" customFormat="1" ht="27.75" customHeight="1" spans="1:253">
      <c r="A137" s="31"/>
      <c r="B137" s="31"/>
      <c r="C137" s="22"/>
      <c r="D137" s="37"/>
      <c r="E137" s="38"/>
      <c r="F137" s="23" t="s">
        <v>55</v>
      </c>
      <c r="G137" s="54">
        <v>6000000</v>
      </c>
      <c r="H137" s="30" t="s">
        <v>245</v>
      </c>
      <c r="I137" s="48"/>
      <c r="J137" s="33" t="s">
        <v>246</v>
      </c>
      <c r="K137" s="49">
        <v>93</v>
      </c>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row>
    <row r="138" s="1" customFormat="1" ht="33" customHeight="1" spans="1:253">
      <c r="A138" s="31"/>
      <c r="B138" s="31"/>
      <c r="C138" s="22"/>
      <c r="D138" s="37"/>
      <c r="E138" s="38"/>
      <c r="F138" s="23" t="s">
        <v>247</v>
      </c>
      <c r="G138" s="34">
        <v>960000</v>
      </c>
      <c r="H138" s="37" t="s">
        <v>231</v>
      </c>
      <c r="I138" s="34"/>
      <c r="J138" s="34" t="s">
        <v>232</v>
      </c>
      <c r="K138" s="53">
        <v>62</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row>
    <row r="139" s="1" customFormat="1" ht="27.75" customHeight="1" spans="1:253">
      <c r="A139" s="31"/>
      <c r="B139" s="31"/>
      <c r="C139" s="22"/>
      <c r="D139" s="37"/>
      <c r="E139" s="38"/>
      <c r="F139" s="58" t="s">
        <v>248</v>
      </c>
      <c r="G139" s="34">
        <v>1105000</v>
      </c>
      <c r="H139" s="37" t="s">
        <v>106</v>
      </c>
      <c r="I139" s="34"/>
      <c r="J139" s="34" t="s">
        <v>107</v>
      </c>
      <c r="K139" s="53">
        <v>101</v>
      </c>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row>
    <row r="140" s="1" customFormat="1" ht="27.75" customHeight="1" spans="1:253">
      <c r="A140" s="31"/>
      <c r="B140" s="31"/>
      <c r="C140" s="22"/>
      <c r="D140" s="37"/>
      <c r="E140" s="38"/>
      <c r="F140" s="23" t="s">
        <v>249</v>
      </c>
      <c r="G140" s="22">
        <v>1011849</v>
      </c>
      <c r="H140" s="26" t="s">
        <v>229</v>
      </c>
      <c r="I140" s="46"/>
      <c r="J140" s="22" t="s">
        <v>230</v>
      </c>
      <c r="K140" s="44">
        <v>64</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row>
    <row r="141" s="1" customFormat="1" ht="27.75" customHeight="1" spans="1:253">
      <c r="A141" s="31"/>
      <c r="B141" s="31"/>
      <c r="C141" s="22"/>
      <c r="D141" s="37"/>
      <c r="E141" s="38"/>
      <c r="F141" s="23" t="s">
        <v>120</v>
      </c>
      <c r="G141" s="55">
        <v>1298458</v>
      </c>
      <c r="H141" s="37" t="s">
        <v>184</v>
      </c>
      <c r="I141" s="55"/>
      <c r="J141" s="34" t="s">
        <v>185</v>
      </c>
      <c r="K141" s="53">
        <v>94</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row>
    <row r="142" s="1" customFormat="1" ht="27.75" customHeight="1" spans="1:253">
      <c r="A142" s="31"/>
      <c r="B142" s="31"/>
      <c r="C142" s="22"/>
      <c r="D142" s="37"/>
      <c r="E142" s="38"/>
      <c r="F142" s="23" t="s">
        <v>250</v>
      </c>
      <c r="G142" s="22">
        <v>2162000</v>
      </c>
      <c r="H142" s="26" t="s">
        <v>231</v>
      </c>
      <c r="I142" s="46"/>
      <c r="J142" s="22" t="s">
        <v>232</v>
      </c>
      <c r="K142" s="44">
        <v>62</v>
      </c>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row>
    <row r="143" s="1" customFormat="1" ht="27.75" customHeight="1" spans="1:253">
      <c r="A143" s="31"/>
      <c r="B143" s="31"/>
      <c r="C143" s="22"/>
      <c r="D143" s="34"/>
      <c r="E143" s="38"/>
      <c r="F143" s="23" t="s">
        <v>182</v>
      </c>
      <c r="G143" s="22">
        <v>197592.73</v>
      </c>
      <c r="H143" s="59" t="s">
        <v>251</v>
      </c>
      <c r="I143" s="46"/>
      <c r="J143" s="22" t="s">
        <v>252</v>
      </c>
      <c r="K143" s="44">
        <v>98</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row>
    <row r="144" s="1" customFormat="1" ht="27.75" customHeight="1" spans="1:253">
      <c r="A144" s="31"/>
      <c r="B144" s="31"/>
      <c r="C144" s="22"/>
      <c r="D144" s="37"/>
      <c r="E144" s="60"/>
      <c r="F144" s="23" t="s">
        <v>211</v>
      </c>
      <c r="G144" s="34">
        <v>1915294</v>
      </c>
      <c r="H144" s="37" t="s">
        <v>241</v>
      </c>
      <c r="I144" s="34"/>
      <c r="J144" s="34" t="s">
        <v>242</v>
      </c>
      <c r="K144" s="53">
        <v>58</v>
      </c>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row>
    <row r="145" s="1" customFormat="1" ht="27.75" customHeight="1" spans="1:253">
      <c r="A145" s="31"/>
      <c r="B145" s="31"/>
      <c r="C145" s="22"/>
      <c r="D145" s="37"/>
      <c r="E145" s="38"/>
      <c r="F145" s="23" t="s">
        <v>183</v>
      </c>
      <c r="G145" s="55">
        <v>513035</v>
      </c>
      <c r="H145" s="37" t="s">
        <v>184</v>
      </c>
      <c r="I145" s="55"/>
      <c r="J145" s="34" t="s">
        <v>185</v>
      </c>
      <c r="K145" s="53">
        <v>94</v>
      </c>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row>
    <row r="146" s="1" customFormat="1" ht="27.75" customHeight="1" spans="1:253">
      <c r="A146" s="31"/>
      <c r="B146" s="31"/>
      <c r="C146" s="22"/>
      <c r="D146" s="37"/>
      <c r="E146" s="38"/>
      <c r="F146" s="23" t="s">
        <v>253</v>
      </c>
      <c r="G146" s="55">
        <v>104324</v>
      </c>
      <c r="H146" s="37" t="s">
        <v>184</v>
      </c>
      <c r="I146" s="55"/>
      <c r="J146" s="34" t="s">
        <v>185</v>
      </c>
      <c r="K146" s="53">
        <v>94</v>
      </c>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row>
    <row r="147" s="1" customFormat="1" ht="27.75" customHeight="1" spans="1:253">
      <c r="A147" s="31"/>
      <c r="B147" s="31"/>
      <c r="C147" s="22"/>
      <c r="D147" s="37"/>
      <c r="E147" s="38"/>
      <c r="F147" s="27" t="s">
        <v>254</v>
      </c>
      <c r="G147" s="22">
        <v>1184473.2</v>
      </c>
      <c r="H147" s="26" t="s">
        <v>243</v>
      </c>
      <c r="I147" s="46"/>
      <c r="J147" s="22" t="s">
        <v>244</v>
      </c>
      <c r="K147" s="44">
        <v>59</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row>
    <row r="148" s="1" customFormat="1" ht="58.5" customHeight="1" spans="1:253">
      <c r="A148" s="31" t="s">
        <v>255</v>
      </c>
      <c r="B148" s="31"/>
      <c r="C148" s="22">
        <v>68610000</v>
      </c>
      <c r="D148" s="37" t="s">
        <v>256</v>
      </c>
      <c r="E148" s="38" t="s">
        <v>257</v>
      </c>
      <c r="F148" s="21" t="s">
        <v>132</v>
      </c>
      <c r="G148" s="34">
        <f>6040000-4900000</f>
        <v>1140000</v>
      </c>
      <c r="H148" s="39" t="s">
        <v>22</v>
      </c>
      <c r="I148" s="52">
        <f>C148-G148-G149-G150-G151-G152-G153-G154-G155-G156-G157-G158-G159-G160-G161-G162-G163-G164-G165-G166-G167-G168-G169-G170-G171-G172-G173-G174-G175-G176-G177-G178-G179-G180-G181-G182-G183-G184</f>
        <v>2393529.42</v>
      </c>
      <c r="J148" s="34" t="s">
        <v>133</v>
      </c>
      <c r="K148" s="53">
        <v>53</v>
      </c>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row>
    <row r="149" s="1" customFormat="1" ht="27.75" customHeight="1" spans="1:253">
      <c r="A149" s="31"/>
      <c r="B149" s="31"/>
      <c r="C149" s="22"/>
      <c r="D149" s="37"/>
      <c r="E149" s="38"/>
      <c r="F149" s="23" t="s">
        <v>258</v>
      </c>
      <c r="G149" s="22">
        <v>7050000</v>
      </c>
      <c r="H149" s="26" t="s">
        <v>259</v>
      </c>
      <c r="I149" s="46"/>
      <c r="J149" s="22" t="s">
        <v>260</v>
      </c>
      <c r="K149" s="49">
        <v>66</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row>
    <row r="150" s="1" customFormat="1" ht="27.75" customHeight="1" spans="1:253">
      <c r="A150" s="31"/>
      <c r="B150" s="31"/>
      <c r="C150" s="22"/>
      <c r="D150" s="37"/>
      <c r="E150" s="38"/>
      <c r="F150" s="23" t="s">
        <v>236</v>
      </c>
      <c r="G150" s="34">
        <v>730000</v>
      </c>
      <c r="H150" s="35" t="s">
        <v>261</v>
      </c>
      <c r="I150" s="52"/>
      <c r="J150" s="34" t="s">
        <v>262</v>
      </c>
      <c r="K150" s="53">
        <v>90</v>
      </c>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row>
    <row r="151" s="1" customFormat="1" ht="36" customHeight="1" spans="1:253">
      <c r="A151" s="31"/>
      <c r="B151" s="31"/>
      <c r="C151" s="22"/>
      <c r="D151" s="37"/>
      <c r="E151" s="38"/>
      <c r="F151" s="23" t="s">
        <v>220</v>
      </c>
      <c r="G151" s="33">
        <v>2780109</v>
      </c>
      <c r="H151" s="61" t="s">
        <v>263</v>
      </c>
      <c r="I151" s="50"/>
      <c r="J151" s="33" t="s">
        <v>264</v>
      </c>
      <c r="K151" s="49">
        <v>95</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row>
    <row r="152" s="1" customFormat="1" ht="36" customHeight="1" spans="1:253">
      <c r="A152" s="31"/>
      <c r="B152" s="31"/>
      <c r="C152" s="22"/>
      <c r="D152" s="37"/>
      <c r="E152" s="38"/>
      <c r="F152" s="23" t="s">
        <v>220</v>
      </c>
      <c r="G152" s="33">
        <v>2430000</v>
      </c>
      <c r="H152" s="61" t="s">
        <v>265</v>
      </c>
      <c r="I152" s="50"/>
      <c r="J152" s="33" t="s">
        <v>266</v>
      </c>
      <c r="K152" s="49">
        <v>96</v>
      </c>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row>
    <row r="153" s="1" customFormat="1" ht="36" customHeight="1" spans="1:253">
      <c r="A153" s="31"/>
      <c r="B153" s="31"/>
      <c r="C153" s="22"/>
      <c r="D153" s="37"/>
      <c r="E153" s="38"/>
      <c r="F153" s="23" t="s">
        <v>220</v>
      </c>
      <c r="G153" s="34">
        <f>5380000-3070000</f>
        <v>2310000</v>
      </c>
      <c r="H153" s="38" t="s">
        <v>97</v>
      </c>
      <c r="I153" s="52"/>
      <c r="J153" s="34" t="s">
        <v>221</v>
      </c>
      <c r="K153" s="53">
        <v>103</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row>
    <row r="154" s="1" customFormat="1" ht="36" customHeight="1" spans="1:253">
      <c r="A154" s="31"/>
      <c r="B154" s="31"/>
      <c r="C154" s="22"/>
      <c r="D154" s="37"/>
      <c r="E154" s="38"/>
      <c r="F154" s="23" t="s">
        <v>77</v>
      </c>
      <c r="G154" s="33">
        <v>1435637</v>
      </c>
      <c r="H154" s="61" t="s">
        <v>267</v>
      </c>
      <c r="I154" s="50"/>
      <c r="J154" s="33" t="s">
        <v>268</v>
      </c>
      <c r="K154" s="49">
        <v>104</v>
      </c>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row>
    <row r="155" s="1" customFormat="1" ht="36" customHeight="1" spans="1:253">
      <c r="A155" s="31"/>
      <c r="B155" s="31"/>
      <c r="C155" s="22"/>
      <c r="D155" s="37"/>
      <c r="E155" s="38"/>
      <c r="F155" s="23" t="s">
        <v>77</v>
      </c>
      <c r="G155" s="33">
        <f>4326953-4180000</f>
        <v>146953</v>
      </c>
      <c r="H155" s="30" t="s">
        <v>78</v>
      </c>
      <c r="I155" s="50"/>
      <c r="J155" s="33" t="s">
        <v>79</v>
      </c>
      <c r="K155" s="49">
        <v>69</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row>
    <row r="156" s="1" customFormat="1" ht="36" customHeight="1" spans="1:253">
      <c r="A156" s="31"/>
      <c r="B156" s="31"/>
      <c r="C156" s="22"/>
      <c r="D156" s="37"/>
      <c r="E156" s="38"/>
      <c r="F156" s="23" t="s">
        <v>77</v>
      </c>
      <c r="G156" s="33">
        <v>3700000</v>
      </c>
      <c r="H156" s="30" t="s">
        <v>269</v>
      </c>
      <c r="I156" s="50"/>
      <c r="J156" s="33" t="s">
        <v>270</v>
      </c>
      <c r="K156" s="49">
        <v>70</v>
      </c>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row>
    <row r="157" s="1" customFormat="1" ht="36" customHeight="1" spans="1:253">
      <c r="A157" s="31"/>
      <c r="B157" s="31"/>
      <c r="C157" s="22"/>
      <c r="D157" s="37"/>
      <c r="E157" s="38"/>
      <c r="F157" s="23" t="s">
        <v>55</v>
      </c>
      <c r="G157" s="33">
        <v>2808671</v>
      </c>
      <c r="H157" s="30" t="s">
        <v>271</v>
      </c>
      <c r="I157" s="50"/>
      <c r="J157" s="33" t="s">
        <v>272</v>
      </c>
      <c r="K157" s="49">
        <v>106</v>
      </c>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row>
    <row r="158" s="1" customFormat="1" ht="36" customHeight="1" spans="1:253">
      <c r="A158" s="31"/>
      <c r="B158" s="31"/>
      <c r="C158" s="22"/>
      <c r="D158" s="37"/>
      <c r="E158" s="38"/>
      <c r="F158" s="23" t="s">
        <v>104</v>
      </c>
      <c r="G158" s="34">
        <v>6100000</v>
      </c>
      <c r="H158" s="38" t="s">
        <v>273</v>
      </c>
      <c r="I158" s="52"/>
      <c r="J158" s="34" t="s">
        <v>274</v>
      </c>
      <c r="K158" s="53">
        <v>107</v>
      </c>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row>
    <row r="159" s="1" customFormat="1" ht="36" customHeight="1" spans="1:253">
      <c r="A159" s="31"/>
      <c r="B159" s="31"/>
      <c r="C159" s="22"/>
      <c r="D159" s="37"/>
      <c r="E159" s="38"/>
      <c r="F159" s="23" t="s">
        <v>104</v>
      </c>
      <c r="G159" s="34">
        <v>1466460</v>
      </c>
      <c r="H159" s="62" t="s">
        <v>275</v>
      </c>
      <c r="I159" s="34"/>
      <c r="J159" s="34" t="s">
        <v>276</v>
      </c>
      <c r="K159" s="53">
        <v>105</v>
      </c>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row>
    <row r="160" s="1" customFormat="1" ht="36" customHeight="1" spans="1:253">
      <c r="A160" s="31"/>
      <c r="B160" s="31"/>
      <c r="C160" s="22"/>
      <c r="D160" s="37"/>
      <c r="E160" s="38"/>
      <c r="F160" s="23" t="s">
        <v>277</v>
      </c>
      <c r="G160" s="33">
        <v>453000</v>
      </c>
      <c r="H160" s="63" t="s">
        <v>278</v>
      </c>
      <c r="I160" s="33"/>
      <c r="J160" s="34" t="s">
        <v>279</v>
      </c>
      <c r="K160" s="53">
        <v>154</v>
      </c>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row>
    <row r="161" s="1" customFormat="1" ht="36" customHeight="1" spans="1:253">
      <c r="A161" s="31"/>
      <c r="B161" s="31"/>
      <c r="C161" s="22"/>
      <c r="D161" s="37"/>
      <c r="E161" s="38"/>
      <c r="F161" s="23" t="s">
        <v>277</v>
      </c>
      <c r="G161" s="34">
        <v>1107012</v>
      </c>
      <c r="H161" s="37" t="s">
        <v>78</v>
      </c>
      <c r="I161" s="34"/>
      <c r="J161" s="34" t="s">
        <v>79</v>
      </c>
      <c r="K161" s="53">
        <v>69</v>
      </c>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row>
    <row r="162" s="1" customFormat="1" ht="36" customHeight="1" spans="1:253">
      <c r="A162" s="31"/>
      <c r="B162" s="31"/>
      <c r="C162" s="22"/>
      <c r="D162" s="37"/>
      <c r="E162" s="38"/>
      <c r="F162" s="23" t="s">
        <v>248</v>
      </c>
      <c r="G162" s="34">
        <f>9300000-8000000-1105000</f>
        <v>195000</v>
      </c>
      <c r="H162" s="37" t="s">
        <v>106</v>
      </c>
      <c r="I162" s="34"/>
      <c r="J162" s="34" t="s">
        <v>107</v>
      </c>
      <c r="K162" s="53">
        <v>101</v>
      </c>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row>
    <row r="163" s="1" customFormat="1" ht="36" customHeight="1" spans="1:253">
      <c r="A163" s="31"/>
      <c r="B163" s="31"/>
      <c r="C163" s="22"/>
      <c r="D163" s="37"/>
      <c r="E163" s="38"/>
      <c r="F163" s="23" t="s">
        <v>248</v>
      </c>
      <c r="G163" s="34">
        <v>31500</v>
      </c>
      <c r="H163" s="63" t="s">
        <v>278</v>
      </c>
      <c r="I163" s="34"/>
      <c r="J163" s="34" t="s">
        <v>279</v>
      </c>
      <c r="K163" s="53">
        <v>154</v>
      </c>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row>
    <row r="164" s="1" customFormat="1" ht="36" customHeight="1" spans="1:253">
      <c r="A164" s="31"/>
      <c r="B164" s="31"/>
      <c r="C164" s="22"/>
      <c r="D164" s="37"/>
      <c r="E164" s="38"/>
      <c r="F164" s="23" t="s">
        <v>280</v>
      </c>
      <c r="G164" s="34">
        <v>4914328</v>
      </c>
      <c r="H164" s="62" t="s">
        <v>281</v>
      </c>
      <c r="I164" s="34"/>
      <c r="J164" s="34" t="s">
        <v>282</v>
      </c>
      <c r="K164" s="53">
        <v>99</v>
      </c>
      <c r="L164" s="9"/>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row>
    <row r="165" s="1" customFormat="1" ht="36" customHeight="1" spans="1:253">
      <c r="A165" s="31"/>
      <c r="B165" s="31"/>
      <c r="C165" s="22"/>
      <c r="D165" s="37"/>
      <c r="E165" s="38"/>
      <c r="F165" s="23" t="s">
        <v>283</v>
      </c>
      <c r="G165" s="33">
        <f>2166150-G188</f>
        <v>215840</v>
      </c>
      <c r="H165" s="30" t="s">
        <v>284</v>
      </c>
      <c r="I165" s="50"/>
      <c r="J165" s="33" t="s">
        <v>285</v>
      </c>
      <c r="K165" s="49">
        <v>108</v>
      </c>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row>
    <row r="166" s="1" customFormat="1" ht="36" customHeight="1" spans="1:253">
      <c r="A166" s="31"/>
      <c r="B166" s="31"/>
      <c r="C166" s="22"/>
      <c r="D166" s="37"/>
      <c r="E166" s="38"/>
      <c r="F166" s="23" t="s">
        <v>249</v>
      </c>
      <c r="G166" s="33">
        <v>1614363</v>
      </c>
      <c r="H166" s="61" t="s">
        <v>267</v>
      </c>
      <c r="I166" s="50"/>
      <c r="J166" s="33" t="s">
        <v>268</v>
      </c>
      <c r="K166" s="49">
        <v>104</v>
      </c>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row>
    <row r="167" s="1" customFormat="1" ht="36" customHeight="1" spans="1:253">
      <c r="A167" s="31"/>
      <c r="B167" s="31"/>
      <c r="C167" s="22"/>
      <c r="D167" s="37"/>
      <c r="E167" s="38"/>
      <c r="F167" s="23" t="s">
        <v>286</v>
      </c>
      <c r="G167" s="34">
        <v>303758</v>
      </c>
      <c r="H167" s="37" t="s">
        <v>273</v>
      </c>
      <c r="I167" s="34"/>
      <c r="J167" s="34" t="s">
        <v>274</v>
      </c>
      <c r="K167" s="53">
        <v>107</v>
      </c>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row>
    <row r="168" s="1" customFormat="1" ht="36" customHeight="1" spans="1:253">
      <c r="A168" s="31"/>
      <c r="B168" s="31"/>
      <c r="C168" s="22"/>
      <c r="D168" s="37"/>
      <c r="E168" s="38"/>
      <c r="F168" s="23" t="s">
        <v>287</v>
      </c>
      <c r="G168" s="34">
        <v>2630819.58</v>
      </c>
      <c r="H168" s="62" t="s">
        <v>288</v>
      </c>
      <c r="I168" s="34"/>
      <c r="J168" s="34" t="s">
        <v>289</v>
      </c>
      <c r="K168" s="53">
        <v>97</v>
      </c>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row>
    <row r="169" s="1" customFormat="1" ht="36" customHeight="1" spans="1:253">
      <c r="A169" s="31"/>
      <c r="B169" s="31"/>
      <c r="C169" s="22"/>
      <c r="D169" s="37"/>
      <c r="E169" s="38"/>
      <c r="F169" s="23" t="s">
        <v>286</v>
      </c>
      <c r="G169" s="33">
        <v>3829891</v>
      </c>
      <c r="H169" s="61" t="s">
        <v>263</v>
      </c>
      <c r="I169" s="50"/>
      <c r="J169" s="33" t="s">
        <v>264</v>
      </c>
      <c r="K169" s="49">
        <v>95</v>
      </c>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row>
    <row r="170" s="1" customFormat="1" ht="36" customHeight="1" spans="1:253">
      <c r="A170" s="31"/>
      <c r="B170" s="31"/>
      <c r="C170" s="22"/>
      <c r="D170" s="37"/>
      <c r="E170" s="38"/>
      <c r="F170" s="23" t="s">
        <v>181</v>
      </c>
      <c r="G170" s="33">
        <v>2270000</v>
      </c>
      <c r="H170" s="61" t="s">
        <v>265</v>
      </c>
      <c r="I170" s="50"/>
      <c r="J170" s="33" t="s">
        <v>266</v>
      </c>
      <c r="K170" s="49">
        <v>96</v>
      </c>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row>
    <row r="171" s="1" customFormat="1" ht="36" customHeight="1" spans="1:253">
      <c r="A171" s="31"/>
      <c r="B171" s="31"/>
      <c r="C171" s="22"/>
      <c r="D171" s="37"/>
      <c r="E171" s="38"/>
      <c r="F171" s="23" t="s">
        <v>290</v>
      </c>
      <c r="G171" s="34">
        <v>1560000</v>
      </c>
      <c r="H171" s="37" t="s">
        <v>291</v>
      </c>
      <c r="I171" s="34"/>
      <c r="J171" s="34" t="s">
        <v>292</v>
      </c>
      <c r="K171" s="53">
        <v>148</v>
      </c>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row>
    <row r="172" s="1" customFormat="1" ht="36" customHeight="1" spans="1:253">
      <c r="A172" s="31"/>
      <c r="B172" s="31"/>
      <c r="C172" s="22"/>
      <c r="D172" s="37"/>
      <c r="E172" s="38"/>
      <c r="F172" s="23" t="s">
        <v>290</v>
      </c>
      <c r="G172" s="34">
        <v>283037</v>
      </c>
      <c r="H172" s="37" t="s">
        <v>293</v>
      </c>
      <c r="I172" s="34"/>
      <c r="J172" s="34" t="s">
        <v>294</v>
      </c>
      <c r="K172" s="53">
        <v>89</v>
      </c>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row>
    <row r="173" s="1" customFormat="1" ht="36" customHeight="1" spans="1:253">
      <c r="A173" s="31"/>
      <c r="B173" s="31"/>
      <c r="C173" s="22"/>
      <c r="D173" s="34"/>
      <c r="E173" s="38"/>
      <c r="F173" s="23" t="s">
        <v>295</v>
      </c>
      <c r="G173" s="34">
        <v>704000</v>
      </c>
      <c r="H173" s="37" t="s">
        <v>293</v>
      </c>
      <c r="I173" s="34"/>
      <c r="J173" s="34" t="s">
        <v>294</v>
      </c>
      <c r="K173" s="53">
        <v>89</v>
      </c>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row>
    <row r="174" s="1" customFormat="1" ht="36" customHeight="1" spans="1:253">
      <c r="A174" s="31"/>
      <c r="B174" s="31"/>
      <c r="C174" s="22"/>
      <c r="D174" s="37"/>
      <c r="E174" s="38"/>
      <c r="F174" s="23" t="s">
        <v>182</v>
      </c>
      <c r="G174" s="34">
        <v>4000000</v>
      </c>
      <c r="H174" s="37" t="s">
        <v>296</v>
      </c>
      <c r="I174" s="34"/>
      <c r="J174" s="34" t="s">
        <v>297</v>
      </c>
      <c r="K174" s="53">
        <v>68</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row>
    <row r="175" s="1" customFormat="1" ht="36" customHeight="1" spans="1:253">
      <c r="A175" s="31"/>
      <c r="B175" s="31"/>
      <c r="C175" s="22"/>
      <c r="D175" s="37"/>
      <c r="E175" s="38"/>
      <c r="F175" s="23" t="s">
        <v>182</v>
      </c>
      <c r="G175" s="34">
        <f>1328074-G143-G289-G294-G298-G300</f>
        <v>915705.46</v>
      </c>
      <c r="H175" s="37" t="s">
        <v>251</v>
      </c>
      <c r="I175" s="34"/>
      <c r="J175" s="34" t="s">
        <v>252</v>
      </c>
      <c r="K175" s="53">
        <v>98</v>
      </c>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row>
    <row r="176" s="1" customFormat="1" ht="36" customHeight="1" spans="1:253">
      <c r="A176" s="31"/>
      <c r="B176" s="31"/>
      <c r="C176" s="22"/>
      <c r="D176" s="37"/>
      <c r="E176" s="38"/>
      <c r="F176" s="23" t="s">
        <v>298</v>
      </c>
      <c r="G176" s="34">
        <v>230573</v>
      </c>
      <c r="H176" s="37" t="s">
        <v>251</v>
      </c>
      <c r="I176" s="34"/>
      <c r="J176" s="34" t="s">
        <v>252</v>
      </c>
      <c r="K176" s="53">
        <v>98</v>
      </c>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row>
    <row r="177" s="1" customFormat="1" ht="36" customHeight="1" spans="1:253">
      <c r="A177" s="31"/>
      <c r="B177" s="31"/>
      <c r="C177" s="22"/>
      <c r="D177" s="37"/>
      <c r="E177" s="38"/>
      <c r="F177" s="23" t="s">
        <v>299</v>
      </c>
      <c r="G177" s="34">
        <v>1682841</v>
      </c>
      <c r="H177" s="37" t="s">
        <v>296</v>
      </c>
      <c r="I177" s="34"/>
      <c r="J177" s="34" t="s">
        <v>297</v>
      </c>
      <c r="K177" s="53">
        <v>68</v>
      </c>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row>
    <row r="178" s="1" customFormat="1" ht="36" customHeight="1" spans="1:253">
      <c r="A178" s="31"/>
      <c r="B178" s="31"/>
      <c r="C178" s="22"/>
      <c r="D178" s="37"/>
      <c r="E178" s="38"/>
      <c r="F178" s="23" t="s">
        <v>300</v>
      </c>
      <c r="G178" s="34">
        <v>450000</v>
      </c>
      <c r="H178" s="37" t="s">
        <v>273</v>
      </c>
      <c r="I178" s="34"/>
      <c r="J178" s="34" t="s">
        <v>274</v>
      </c>
      <c r="K178" s="53">
        <v>107</v>
      </c>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row>
    <row r="179" s="1" customFormat="1" ht="36" customHeight="1" spans="1:253">
      <c r="A179" s="31"/>
      <c r="B179" s="31"/>
      <c r="C179" s="22"/>
      <c r="D179" s="37"/>
      <c r="E179" s="38"/>
      <c r="F179" s="23" t="s">
        <v>212</v>
      </c>
      <c r="G179" s="22">
        <v>22237.54</v>
      </c>
      <c r="H179" s="63" t="s">
        <v>301</v>
      </c>
      <c r="I179" s="33"/>
      <c r="J179" s="34" t="s">
        <v>302</v>
      </c>
      <c r="K179" s="53">
        <v>151</v>
      </c>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row>
    <row r="180" s="1" customFormat="1" ht="36" customHeight="1" spans="1:253">
      <c r="A180" s="31"/>
      <c r="B180" s="31"/>
      <c r="C180" s="22"/>
      <c r="D180" s="37"/>
      <c r="E180" s="38"/>
      <c r="F180" s="23" t="s">
        <v>303</v>
      </c>
      <c r="G180" s="34">
        <v>4503212</v>
      </c>
      <c r="H180" s="62" t="s">
        <v>281</v>
      </c>
      <c r="I180" s="34"/>
      <c r="J180" s="34" t="s">
        <v>282</v>
      </c>
      <c r="K180" s="53">
        <v>99</v>
      </c>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row>
    <row r="181" s="1" customFormat="1" ht="36" customHeight="1" spans="1:253">
      <c r="A181" s="31"/>
      <c r="B181" s="31"/>
      <c r="C181" s="22"/>
      <c r="D181" s="37"/>
      <c r="E181" s="38"/>
      <c r="F181" s="23" t="s">
        <v>303</v>
      </c>
      <c r="G181" s="33">
        <v>934160</v>
      </c>
      <c r="H181" s="30" t="s">
        <v>284</v>
      </c>
      <c r="I181" s="50"/>
      <c r="J181" s="33" t="s">
        <v>285</v>
      </c>
      <c r="K181" s="49">
        <v>108</v>
      </c>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row>
    <row r="182" s="1" customFormat="1" ht="36" customHeight="1" spans="1:253">
      <c r="A182" s="31"/>
      <c r="B182" s="31"/>
      <c r="C182" s="22"/>
      <c r="D182" s="37"/>
      <c r="E182" s="38"/>
      <c r="F182" s="23" t="s">
        <v>304</v>
      </c>
      <c r="G182" s="34">
        <v>112460</v>
      </c>
      <c r="H182" s="62" t="s">
        <v>281</v>
      </c>
      <c r="I182" s="34"/>
      <c r="J182" s="34" t="s">
        <v>282</v>
      </c>
      <c r="K182" s="53">
        <v>99</v>
      </c>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row>
    <row r="183" s="1" customFormat="1" ht="36" customHeight="1" spans="1:253">
      <c r="A183" s="31"/>
      <c r="B183" s="31"/>
      <c r="C183" s="22"/>
      <c r="D183" s="37"/>
      <c r="E183" s="38"/>
      <c r="F183" s="23" t="s">
        <v>305</v>
      </c>
      <c r="G183" s="34">
        <v>1146242</v>
      </c>
      <c r="H183" s="37" t="s">
        <v>273</v>
      </c>
      <c r="I183" s="34"/>
      <c r="J183" s="34" t="s">
        <v>274</v>
      </c>
      <c r="K183" s="53">
        <v>107</v>
      </c>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row>
    <row r="184" s="1" customFormat="1" ht="36" customHeight="1" spans="1:253">
      <c r="A184" s="31"/>
      <c r="B184" s="31"/>
      <c r="C184" s="22"/>
      <c r="D184" s="37"/>
      <c r="E184" s="38"/>
      <c r="F184" s="23" t="s">
        <v>306</v>
      </c>
      <c r="G184" s="34">
        <v>8661</v>
      </c>
      <c r="H184" s="37" t="s">
        <v>293</v>
      </c>
      <c r="I184" s="34"/>
      <c r="J184" s="34" t="s">
        <v>294</v>
      </c>
      <c r="K184" s="53">
        <v>89</v>
      </c>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row>
    <row r="185" s="1" customFormat="1" ht="36" customHeight="1" spans="1:253">
      <c r="A185" s="31" t="s">
        <v>307</v>
      </c>
      <c r="B185" s="31"/>
      <c r="C185" s="22">
        <v>12350000</v>
      </c>
      <c r="D185" s="37" t="s">
        <v>308</v>
      </c>
      <c r="E185" s="36" t="s">
        <v>309</v>
      </c>
      <c r="F185" s="23" t="s">
        <v>55</v>
      </c>
      <c r="G185" s="33">
        <v>4159355</v>
      </c>
      <c r="H185" s="30" t="s">
        <v>310</v>
      </c>
      <c r="I185" s="50">
        <f>C185-G185-G186-G187-G188-G189-G190-G191-G192-G193</f>
        <v>3403</v>
      </c>
      <c r="J185" s="33" t="s">
        <v>311</v>
      </c>
      <c r="K185" s="49">
        <v>110</v>
      </c>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row>
    <row r="186" s="1" customFormat="1" ht="36" customHeight="1" spans="1:253">
      <c r="A186" s="31"/>
      <c r="B186" s="31"/>
      <c r="C186" s="22"/>
      <c r="D186" s="37"/>
      <c r="E186" s="36"/>
      <c r="F186" s="23" t="s">
        <v>55</v>
      </c>
      <c r="G186" s="33">
        <v>841883</v>
      </c>
      <c r="H186" s="30" t="s">
        <v>312</v>
      </c>
      <c r="I186" s="50"/>
      <c r="J186" s="33" t="s">
        <v>313</v>
      </c>
      <c r="K186" s="49">
        <v>111</v>
      </c>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row>
    <row r="187" s="1" customFormat="1" ht="36" customHeight="1" spans="1:253">
      <c r="A187" s="31"/>
      <c r="B187" s="31"/>
      <c r="C187" s="22"/>
      <c r="D187" s="37"/>
      <c r="E187" s="36"/>
      <c r="F187" s="23" t="s">
        <v>55</v>
      </c>
      <c r="G187" s="33">
        <v>1299690</v>
      </c>
      <c r="H187" s="30" t="s">
        <v>284</v>
      </c>
      <c r="I187" s="50"/>
      <c r="J187" s="33" t="s">
        <v>285</v>
      </c>
      <c r="K187" s="49">
        <v>108</v>
      </c>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row>
    <row r="188" s="1" customFormat="1" ht="36" customHeight="1" spans="1:253">
      <c r="A188" s="31"/>
      <c r="B188" s="31"/>
      <c r="C188" s="22"/>
      <c r="D188" s="37"/>
      <c r="E188" s="36"/>
      <c r="F188" s="23" t="s">
        <v>55</v>
      </c>
      <c r="G188" s="33">
        <f>3250000-1299690</f>
        <v>1950310</v>
      </c>
      <c r="H188" s="30" t="s">
        <v>284</v>
      </c>
      <c r="I188" s="50"/>
      <c r="J188" s="33" t="s">
        <v>285</v>
      </c>
      <c r="K188" s="49">
        <v>108</v>
      </c>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row>
    <row r="189" s="1" customFormat="1" ht="36" customHeight="1" spans="1:253">
      <c r="A189" s="31"/>
      <c r="B189" s="31"/>
      <c r="C189" s="22"/>
      <c r="D189" s="37"/>
      <c r="E189" s="36"/>
      <c r="F189" s="23" t="s">
        <v>300</v>
      </c>
      <c r="G189" s="33">
        <v>354714</v>
      </c>
      <c r="H189" s="30" t="s">
        <v>312</v>
      </c>
      <c r="I189" s="50"/>
      <c r="J189" s="33" t="s">
        <v>313</v>
      </c>
      <c r="K189" s="49">
        <v>111</v>
      </c>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row>
    <row r="190" s="1" customFormat="1" ht="36" customHeight="1" spans="1:253">
      <c r="A190" s="31"/>
      <c r="B190" s="31"/>
      <c r="C190" s="22"/>
      <c r="D190" s="37"/>
      <c r="E190" s="36"/>
      <c r="F190" s="23" t="s">
        <v>314</v>
      </c>
      <c r="G190" s="33">
        <v>590800</v>
      </c>
      <c r="H190" s="30" t="s">
        <v>310</v>
      </c>
      <c r="I190" s="50"/>
      <c r="J190" s="33" t="s">
        <v>311</v>
      </c>
      <c r="K190" s="49">
        <v>110</v>
      </c>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row>
    <row r="191" s="1" customFormat="1" ht="36" customHeight="1" spans="1:253">
      <c r="A191" s="31"/>
      <c r="B191" s="31"/>
      <c r="C191" s="22"/>
      <c r="D191" s="37"/>
      <c r="E191" s="36"/>
      <c r="F191" s="23" t="s">
        <v>38</v>
      </c>
      <c r="G191" s="33">
        <v>688122</v>
      </c>
      <c r="H191" s="30" t="s">
        <v>310</v>
      </c>
      <c r="I191" s="50"/>
      <c r="J191" s="33" t="s">
        <v>311</v>
      </c>
      <c r="K191" s="49">
        <v>110</v>
      </c>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row>
    <row r="192" s="1" customFormat="1" ht="36" customHeight="1" spans="1:253">
      <c r="A192" s="31"/>
      <c r="B192" s="31"/>
      <c r="C192" s="22"/>
      <c r="D192" s="37"/>
      <c r="E192" s="36"/>
      <c r="F192" s="23" t="s">
        <v>315</v>
      </c>
      <c r="G192" s="33">
        <v>757274</v>
      </c>
      <c r="H192" s="30" t="s">
        <v>310</v>
      </c>
      <c r="I192" s="50"/>
      <c r="J192" s="33" t="s">
        <v>311</v>
      </c>
      <c r="K192" s="49">
        <v>110</v>
      </c>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row>
    <row r="193" s="1" customFormat="1" ht="36" customHeight="1" spans="1:253">
      <c r="A193" s="31"/>
      <c r="B193" s="31"/>
      <c r="C193" s="22"/>
      <c r="D193" s="37"/>
      <c r="E193" s="36"/>
      <c r="F193" s="23" t="s">
        <v>315</v>
      </c>
      <c r="G193" s="33">
        <v>1704449</v>
      </c>
      <c r="H193" s="30" t="s">
        <v>310</v>
      </c>
      <c r="I193" s="50"/>
      <c r="J193" s="33" t="s">
        <v>311</v>
      </c>
      <c r="K193" s="49">
        <v>110</v>
      </c>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row>
    <row r="194" s="1" customFormat="1" ht="64" customHeight="1" spans="1:253">
      <c r="A194" s="64" t="s">
        <v>316</v>
      </c>
      <c r="B194" s="64"/>
      <c r="C194" s="65">
        <v>93820000</v>
      </c>
      <c r="D194" s="37" t="s">
        <v>317</v>
      </c>
      <c r="E194" s="37" t="s">
        <v>318</v>
      </c>
      <c r="F194" s="23" t="s">
        <v>283</v>
      </c>
      <c r="G194" s="33">
        <v>2376828</v>
      </c>
      <c r="H194" s="30" t="s">
        <v>319</v>
      </c>
      <c r="I194" s="50">
        <f>C194-G194-G195-G196-G197-G198-G199-G200-G201-G202-G203-G204-G205-G206-G207-G208-G209-G210-G211-G212-G213-G214-G215-G216-G217-G218-G219-G220-G221-G222-G223-G224-G225-G227-G228-G226-G230-G231-G229-G232-G233-G234-G235-G236-G237-G238-G239-G240-G241-G242-G243-G244</f>
        <v>9534758.96999998</v>
      </c>
      <c r="J194" s="33" t="s">
        <v>320</v>
      </c>
      <c r="K194" s="49">
        <v>109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row>
    <row r="195" s="1" customFormat="1" ht="36" customHeight="1" spans="1:253">
      <c r="A195" s="64"/>
      <c r="B195" s="64"/>
      <c r="C195" s="65"/>
      <c r="D195" s="37"/>
      <c r="E195" s="36"/>
      <c r="F195" s="23" t="s">
        <v>321</v>
      </c>
      <c r="G195" s="34">
        <f>6897476-6500000</f>
        <v>397476</v>
      </c>
      <c r="H195" s="38" t="s">
        <v>322</v>
      </c>
      <c r="I195" s="52"/>
      <c r="J195" s="34" t="s">
        <v>323</v>
      </c>
      <c r="K195" s="53">
        <v>133</v>
      </c>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row>
    <row r="196" s="1" customFormat="1" ht="36" customHeight="1" spans="1:253">
      <c r="A196" s="64"/>
      <c r="B196" s="64"/>
      <c r="C196" s="65"/>
      <c r="D196" s="37"/>
      <c r="E196" s="36"/>
      <c r="F196" s="23" t="s">
        <v>324</v>
      </c>
      <c r="G196" s="34">
        <v>504150</v>
      </c>
      <c r="H196" s="37" t="s">
        <v>325</v>
      </c>
      <c r="I196" s="34"/>
      <c r="J196" s="34" t="s">
        <v>326</v>
      </c>
      <c r="K196" s="53">
        <v>117</v>
      </c>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row>
    <row r="197" s="1" customFormat="1" ht="36" customHeight="1" spans="1:253">
      <c r="A197" s="64"/>
      <c r="B197" s="64"/>
      <c r="C197" s="65"/>
      <c r="D197" s="37"/>
      <c r="E197" s="36"/>
      <c r="F197" s="23" t="s">
        <v>324</v>
      </c>
      <c r="G197" s="34">
        <v>1803000</v>
      </c>
      <c r="H197" s="37" t="s">
        <v>327</v>
      </c>
      <c r="I197" s="34"/>
      <c r="J197" s="34" t="s">
        <v>328</v>
      </c>
      <c r="K197" s="53">
        <v>131</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row>
    <row r="198" s="1" customFormat="1" ht="36" customHeight="1" spans="1:253">
      <c r="A198" s="64"/>
      <c r="B198" s="64"/>
      <c r="C198" s="65"/>
      <c r="D198" s="37"/>
      <c r="E198" s="36"/>
      <c r="F198" s="23" t="s">
        <v>324</v>
      </c>
      <c r="G198" s="34">
        <v>486396</v>
      </c>
      <c r="H198" s="37" t="s">
        <v>329</v>
      </c>
      <c r="I198" s="34"/>
      <c r="J198" s="34" t="s">
        <v>330</v>
      </c>
      <c r="K198" s="53">
        <v>112</v>
      </c>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row>
    <row r="199" s="1" customFormat="1" ht="36" customHeight="1" spans="1:253">
      <c r="A199" s="64"/>
      <c r="B199" s="64"/>
      <c r="C199" s="65"/>
      <c r="D199" s="37"/>
      <c r="E199" s="36"/>
      <c r="F199" s="23" t="s">
        <v>136</v>
      </c>
      <c r="G199" s="34">
        <v>569519</v>
      </c>
      <c r="H199" s="37" t="s">
        <v>331</v>
      </c>
      <c r="I199" s="34"/>
      <c r="J199" s="34" t="s">
        <v>332</v>
      </c>
      <c r="K199" s="53">
        <v>143</v>
      </c>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row>
    <row r="200" s="1" customFormat="1" ht="36" customHeight="1" spans="1:253">
      <c r="A200" s="64"/>
      <c r="B200" s="64"/>
      <c r="C200" s="65"/>
      <c r="D200" s="37"/>
      <c r="E200" s="36"/>
      <c r="F200" s="23" t="s">
        <v>136</v>
      </c>
      <c r="G200" s="34">
        <v>371238</v>
      </c>
      <c r="H200" s="37" t="s">
        <v>333</v>
      </c>
      <c r="I200" s="34"/>
      <c r="J200" s="34" t="s">
        <v>334</v>
      </c>
      <c r="K200" s="53">
        <v>122</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row>
    <row r="201" s="1" customFormat="1" ht="36" customHeight="1" spans="1:253">
      <c r="A201" s="64"/>
      <c r="B201" s="64"/>
      <c r="C201" s="65"/>
      <c r="D201" s="37"/>
      <c r="E201" s="36"/>
      <c r="F201" s="23" t="s">
        <v>136</v>
      </c>
      <c r="G201" s="34">
        <v>91500</v>
      </c>
      <c r="H201" s="37" t="s">
        <v>335</v>
      </c>
      <c r="I201" s="34"/>
      <c r="J201" s="34" t="s">
        <v>336</v>
      </c>
      <c r="K201" s="53">
        <v>136</v>
      </c>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row>
    <row r="202" s="1" customFormat="1" ht="36" customHeight="1" spans="1:253">
      <c r="A202" s="64"/>
      <c r="B202" s="64"/>
      <c r="C202" s="65"/>
      <c r="D202" s="37"/>
      <c r="E202" s="36"/>
      <c r="F202" s="23" t="s">
        <v>136</v>
      </c>
      <c r="G202" s="34">
        <v>1370000</v>
      </c>
      <c r="H202" s="37" t="s">
        <v>337</v>
      </c>
      <c r="I202" s="34"/>
      <c r="J202" s="34" t="s">
        <v>338</v>
      </c>
      <c r="K202" s="53">
        <v>125</v>
      </c>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row>
    <row r="203" s="1" customFormat="1" ht="36" customHeight="1" spans="1:253">
      <c r="A203" s="64"/>
      <c r="B203" s="64"/>
      <c r="C203" s="65"/>
      <c r="D203" s="37"/>
      <c r="E203" s="36"/>
      <c r="F203" s="23" t="s">
        <v>136</v>
      </c>
      <c r="G203" s="34">
        <v>1291572.2</v>
      </c>
      <c r="H203" s="37" t="s">
        <v>339</v>
      </c>
      <c r="I203" s="34"/>
      <c r="J203" s="34" t="s">
        <v>340</v>
      </c>
      <c r="K203" s="53">
        <v>135</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row>
    <row r="204" s="1" customFormat="1" ht="36" customHeight="1" spans="1:253">
      <c r="A204" s="64"/>
      <c r="B204" s="64"/>
      <c r="C204" s="65"/>
      <c r="D204" s="37"/>
      <c r="E204" s="36"/>
      <c r="F204" s="23" t="s">
        <v>120</v>
      </c>
      <c r="G204" s="34">
        <v>2547268.4</v>
      </c>
      <c r="H204" s="37" t="s">
        <v>341</v>
      </c>
      <c r="I204" s="34"/>
      <c r="J204" s="34" t="s">
        <v>342</v>
      </c>
      <c r="K204" s="53">
        <v>127</v>
      </c>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row>
    <row r="205" s="1" customFormat="1" ht="36" customHeight="1" spans="1:253">
      <c r="A205" s="64"/>
      <c r="B205" s="64"/>
      <c r="C205" s="65"/>
      <c r="D205" s="37"/>
      <c r="E205" s="36"/>
      <c r="F205" s="23" t="s">
        <v>180</v>
      </c>
      <c r="G205" s="34">
        <v>135909.9</v>
      </c>
      <c r="H205" s="37" t="s">
        <v>343</v>
      </c>
      <c r="I205" s="34"/>
      <c r="J205" s="34" t="s">
        <v>344</v>
      </c>
      <c r="K205" s="53">
        <v>114</v>
      </c>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row>
    <row r="206" s="1" customFormat="1" ht="36" customHeight="1" spans="1:253">
      <c r="A206" s="64"/>
      <c r="B206" s="64"/>
      <c r="C206" s="65"/>
      <c r="D206" s="37"/>
      <c r="E206" s="36"/>
      <c r="F206" s="23" t="s">
        <v>120</v>
      </c>
      <c r="G206" s="34">
        <v>64000</v>
      </c>
      <c r="H206" s="37" t="s">
        <v>345</v>
      </c>
      <c r="I206" s="34"/>
      <c r="J206" s="34" t="s">
        <v>346</v>
      </c>
      <c r="K206" s="53">
        <v>140</v>
      </c>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row>
    <row r="207" s="1" customFormat="1" ht="36" customHeight="1" spans="1:253">
      <c r="A207" s="64"/>
      <c r="B207" s="64"/>
      <c r="C207" s="65"/>
      <c r="D207" s="37"/>
      <c r="E207" s="36"/>
      <c r="F207" s="23" t="s">
        <v>347</v>
      </c>
      <c r="G207" s="22">
        <v>3300000</v>
      </c>
      <c r="H207" s="30" t="s">
        <v>348</v>
      </c>
      <c r="I207" s="50"/>
      <c r="J207" s="34" t="s">
        <v>349</v>
      </c>
      <c r="K207" s="53">
        <v>149</v>
      </c>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row>
    <row r="208" s="1" customFormat="1" ht="36" customHeight="1" spans="1:253">
      <c r="A208" s="64"/>
      <c r="B208" s="64"/>
      <c r="C208" s="65"/>
      <c r="D208" s="37"/>
      <c r="E208" s="36"/>
      <c r="F208" s="23" t="s">
        <v>180</v>
      </c>
      <c r="G208" s="34">
        <v>28000000</v>
      </c>
      <c r="H208" s="37" t="s">
        <v>350</v>
      </c>
      <c r="I208" s="34"/>
      <c r="J208" s="34" t="s">
        <v>351</v>
      </c>
      <c r="K208" s="53">
        <v>113</v>
      </c>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row>
    <row r="209" s="1" customFormat="1" ht="36" customHeight="1" spans="1:253">
      <c r="A209" s="64"/>
      <c r="B209" s="64"/>
      <c r="C209" s="65"/>
      <c r="D209" s="37"/>
      <c r="E209" s="36"/>
      <c r="F209" s="23" t="s">
        <v>120</v>
      </c>
      <c r="G209" s="34">
        <v>1440000</v>
      </c>
      <c r="H209" s="37" t="s">
        <v>352</v>
      </c>
      <c r="I209" s="34"/>
      <c r="J209" s="34" t="s">
        <v>353</v>
      </c>
      <c r="K209" s="53">
        <v>124</v>
      </c>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row>
    <row r="210" s="1" customFormat="1" ht="36" customHeight="1" spans="1:253">
      <c r="A210" s="64"/>
      <c r="B210" s="64"/>
      <c r="C210" s="65"/>
      <c r="D210" s="37"/>
      <c r="E210" s="36"/>
      <c r="F210" s="23" t="s">
        <v>286</v>
      </c>
      <c r="G210" s="34">
        <v>460713</v>
      </c>
      <c r="H210" s="37" t="s">
        <v>354</v>
      </c>
      <c r="I210" s="34"/>
      <c r="J210" s="34" t="s">
        <v>355</v>
      </c>
      <c r="K210" s="53">
        <v>141</v>
      </c>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row>
    <row r="211" s="1" customFormat="1" ht="36" customHeight="1" spans="1:253">
      <c r="A211" s="64"/>
      <c r="B211" s="64"/>
      <c r="C211" s="65"/>
      <c r="D211" s="37"/>
      <c r="E211" s="36"/>
      <c r="F211" s="23" t="s">
        <v>286</v>
      </c>
      <c r="G211" s="34">
        <v>95127</v>
      </c>
      <c r="H211" s="37" t="s">
        <v>339</v>
      </c>
      <c r="I211" s="34"/>
      <c r="J211" s="34" t="s">
        <v>340</v>
      </c>
      <c r="K211" s="53">
        <v>135</v>
      </c>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row>
    <row r="212" s="1" customFormat="1" ht="36" customHeight="1" spans="1:253">
      <c r="A212" s="64"/>
      <c r="B212" s="64"/>
      <c r="C212" s="65"/>
      <c r="D212" s="37"/>
      <c r="E212" s="36"/>
      <c r="F212" s="23" t="s">
        <v>287</v>
      </c>
      <c r="G212" s="34">
        <v>164518</v>
      </c>
      <c r="H212" s="37" t="s">
        <v>356</v>
      </c>
      <c r="I212" s="34"/>
      <c r="J212" s="34" t="s">
        <v>357</v>
      </c>
      <c r="K212" s="53">
        <v>118</v>
      </c>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row>
    <row r="213" s="1" customFormat="1" ht="36" customHeight="1" spans="1:253">
      <c r="A213" s="64"/>
      <c r="B213" s="64"/>
      <c r="C213" s="65"/>
      <c r="D213" s="37"/>
      <c r="E213" s="36"/>
      <c r="F213" s="23" t="s">
        <v>286</v>
      </c>
      <c r="G213" s="34">
        <v>279657</v>
      </c>
      <c r="H213" s="37" t="s">
        <v>358</v>
      </c>
      <c r="I213" s="34"/>
      <c r="J213" s="34" t="s">
        <v>359</v>
      </c>
      <c r="K213" s="53">
        <v>145</v>
      </c>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row>
    <row r="214" s="1" customFormat="1" ht="36" customHeight="1" spans="1:253">
      <c r="A214" s="64"/>
      <c r="B214" s="64"/>
      <c r="C214" s="65"/>
      <c r="D214" s="37"/>
      <c r="E214" s="36"/>
      <c r="F214" s="23" t="s">
        <v>360</v>
      </c>
      <c r="G214" s="34">
        <v>2470000</v>
      </c>
      <c r="H214" s="37" t="s">
        <v>361</v>
      </c>
      <c r="I214" s="34"/>
      <c r="J214" s="34" t="s">
        <v>362</v>
      </c>
      <c r="K214" s="53">
        <v>147</v>
      </c>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row>
    <row r="215" s="1" customFormat="1" ht="36" customHeight="1" spans="1:253">
      <c r="A215" s="64"/>
      <c r="B215" s="64"/>
      <c r="C215" s="65"/>
      <c r="D215" s="37"/>
      <c r="E215" s="36"/>
      <c r="F215" s="23" t="s">
        <v>363</v>
      </c>
      <c r="G215" s="34">
        <v>2313400.7</v>
      </c>
      <c r="H215" s="37" t="s">
        <v>364</v>
      </c>
      <c r="I215" s="34"/>
      <c r="J215" s="34" t="s">
        <v>365</v>
      </c>
      <c r="K215" s="53">
        <v>132</v>
      </c>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row>
    <row r="216" s="1" customFormat="1" ht="36" customHeight="1" spans="1:253">
      <c r="A216" s="64"/>
      <c r="B216" s="64"/>
      <c r="C216" s="65"/>
      <c r="D216" s="37"/>
      <c r="E216" s="36"/>
      <c r="F216" s="23" t="s">
        <v>366</v>
      </c>
      <c r="G216" s="34">
        <v>1440000</v>
      </c>
      <c r="H216" s="37" t="s">
        <v>367</v>
      </c>
      <c r="I216" s="34"/>
      <c r="J216" s="34" t="s">
        <v>368</v>
      </c>
      <c r="K216" s="53">
        <v>130</v>
      </c>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row>
    <row r="217" s="1" customFormat="1" ht="36" customHeight="1" spans="1:253">
      <c r="A217" s="64"/>
      <c r="B217" s="64"/>
      <c r="C217" s="65"/>
      <c r="D217" s="37"/>
      <c r="E217" s="36"/>
      <c r="F217" s="23" t="s">
        <v>182</v>
      </c>
      <c r="G217" s="34">
        <v>195189.1</v>
      </c>
      <c r="H217" s="37" t="s">
        <v>369</v>
      </c>
      <c r="I217" s="34"/>
      <c r="J217" s="34" t="s">
        <v>370</v>
      </c>
      <c r="K217" s="53">
        <v>129</v>
      </c>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row>
    <row r="218" s="1" customFormat="1" ht="36" customHeight="1" spans="1:253">
      <c r="A218" s="64"/>
      <c r="B218" s="64"/>
      <c r="C218" s="65"/>
      <c r="D218" s="37"/>
      <c r="E218" s="36"/>
      <c r="F218" s="23" t="s">
        <v>182</v>
      </c>
      <c r="G218" s="34">
        <v>1700000</v>
      </c>
      <c r="H218" s="37" t="s">
        <v>371</v>
      </c>
      <c r="I218" s="34"/>
      <c r="J218" s="34" t="s">
        <v>372</v>
      </c>
      <c r="K218" s="53">
        <v>128</v>
      </c>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row>
    <row r="219" s="1" customFormat="1" ht="36" customHeight="1" spans="1:253">
      <c r="A219" s="64"/>
      <c r="B219" s="64"/>
      <c r="C219" s="65"/>
      <c r="D219" s="37"/>
      <c r="E219" s="36"/>
      <c r="F219" s="23" t="s">
        <v>182</v>
      </c>
      <c r="G219" s="34">
        <v>249106</v>
      </c>
      <c r="H219" s="37" t="s">
        <v>373</v>
      </c>
      <c r="I219" s="34"/>
      <c r="J219" s="34" t="s">
        <v>374</v>
      </c>
      <c r="K219" s="53">
        <v>139</v>
      </c>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row>
    <row r="220" s="1" customFormat="1" ht="36" customHeight="1" spans="1:253">
      <c r="A220" s="64"/>
      <c r="B220" s="64"/>
      <c r="C220" s="65"/>
      <c r="D220" s="37"/>
      <c r="E220" s="36"/>
      <c r="F220" s="23" t="s">
        <v>182</v>
      </c>
      <c r="G220" s="34">
        <v>233169.03</v>
      </c>
      <c r="H220" s="37" t="s">
        <v>375</v>
      </c>
      <c r="I220" s="34"/>
      <c r="J220" s="34" t="s">
        <v>376</v>
      </c>
      <c r="K220" s="53">
        <v>119</v>
      </c>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row>
    <row r="221" s="1" customFormat="1" ht="36" customHeight="1" spans="1:253">
      <c r="A221" s="64"/>
      <c r="B221" s="64"/>
      <c r="C221" s="65"/>
      <c r="D221" s="37"/>
      <c r="E221" s="36"/>
      <c r="F221" s="23" t="s">
        <v>377</v>
      </c>
      <c r="G221" s="34">
        <v>1200000</v>
      </c>
      <c r="H221" s="37" t="s">
        <v>327</v>
      </c>
      <c r="I221" s="34"/>
      <c r="J221" s="34" t="s">
        <v>328</v>
      </c>
      <c r="K221" s="53">
        <v>131</v>
      </c>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row>
    <row r="222" s="1" customFormat="1" ht="36" customHeight="1" spans="1:253">
      <c r="A222" s="64"/>
      <c r="B222" s="64"/>
      <c r="C222" s="65"/>
      <c r="D222" s="37"/>
      <c r="E222" s="36"/>
      <c r="F222" s="23" t="s">
        <v>182</v>
      </c>
      <c r="G222" s="34">
        <v>2630000</v>
      </c>
      <c r="H222" s="37" t="s">
        <v>378</v>
      </c>
      <c r="I222" s="34"/>
      <c r="J222" s="34" t="s">
        <v>379</v>
      </c>
      <c r="K222" s="53">
        <v>144</v>
      </c>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row>
    <row r="223" s="1" customFormat="1" ht="36" customHeight="1" spans="1:253">
      <c r="A223" s="64"/>
      <c r="B223" s="64"/>
      <c r="C223" s="65"/>
      <c r="D223" s="37"/>
      <c r="E223" s="36"/>
      <c r="F223" s="23" t="s">
        <v>211</v>
      </c>
      <c r="G223" s="34">
        <v>400000</v>
      </c>
      <c r="H223" s="37" t="s">
        <v>380</v>
      </c>
      <c r="I223" s="34"/>
      <c r="J223" s="34" t="s">
        <v>381</v>
      </c>
      <c r="K223" s="53">
        <v>152</v>
      </c>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row>
    <row r="224" s="1" customFormat="1" ht="36" customHeight="1" spans="1:253">
      <c r="A224" s="64"/>
      <c r="B224" s="64"/>
      <c r="C224" s="65"/>
      <c r="D224" s="37"/>
      <c r="E224" s="36"/>
      <c r="F224" s="23" t="s">
        <v>382</v>
      </c>
      <c r="G224" s="34">
        <v>143696</v>
      </c>
      <c r="H224" s="37" t="s">
        <v>383</v>
      </c>
      <c r="I224" s="34"/>
      <c r="J224" s="34" t="s">
        <v>384</v>
      </c>
      <c r="K224" s="53">
        <v>120</v>
      </c>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row>
    <row r="225" s="1" customFormat="1" ht="36" customHeight="1" spans="1:253">
      <c r="A225" s="64"/>
      <c r="B225" s="64"/>
      <c r="C225" s="65"/>
      <c r="D225" s="37"/>
      <c r="E225" s="36"/>
      <c r="F225" s="23" t="s">
        <v>385</v>
      </c>
      <c r="G225" s="22">
        <v>135000</v>
      </c>
      <c r="H225" s="63" t="s">
        <v>301</v>
      </c>
      <c r="I225" s="33"/>
      <c r="J225" s="34" t="s">
        <v>302</v>
      </c>
      <c r="K225" s="53">
        <v>151</v>
      </c>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row>
    <row r="226" s="1" customFormat="1" ht="36" customHeight="1" spans="1:253">
      <c r="A226" s="64"/>
      <c r="B226" s="64"/>
      <c r="C226" s="65"/>
      <c r="D226" s="37"/>
      <c r="E226" s="36"/>
      <c r="F226" s="23" t="s">
        <v>212</v>
      </c>
      <c r="G226" s="22">
        <v>867450</v>
      </c>
      <c r="H226" s="63" t="s">
        <v>301</v>
      </c>
      <c r="I226" s="33"/>
      <c r="J226" s="34" t="s">
        <v>302</v>
      </c>
      <c r="K226" s="53">
        <v>151</v>
      </c>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row>
    <row r="227" s="1" customFormat="1" ht="36" customHeight="1" spans="1:253">
      <c r="A227" s="64"/>
      <c r="B227" s="64"/>
      <c r="C227" s="65"/>
      <c r="D227" s="37"/>
      <c r="E227" s="36"/>
      <c r="F227" s="23" t="s">
        <v>386</v>
      </c>
      <c r="G227" s="34">
        <v>840000</v>
      </c>
      <c r="H227" s="37" t="s">
        <v>387</v>
      </c>
      <c r="I227" s="34"/>
      <c r="J227" s="34" t="s">
        <v>388</v>
      </c>
      <c r="K227" s="53">
        <v>116</v>
      </c>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row>
    <row r="228" s="1" customFormat="1" ht="36" customHeight="1" spans="1:253">
      <c r="A228" s="64"/>
      <c r="B228" s="64"/>
      <c r="C228" s="65"/>
      <c r="D228" s="37"/>
      <c r="E228" s="36"/>
      <c r="F228" s="23" t="s">
        <v>389</v>
      </c>
      <c r="G228" s="22">
        <v>2000000</v>
      </c>
      <c r="H228" s="30" t="s">
        <v>348</v>
      </c>
      <c r="I228" s="50"/>
      <c r="J228" s="34" t="s">
        <v>349</v>
      </c>
      <c r="K228" s="53">
        <v>149</v>
      </c>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row>
    <row r="229" s="1" customFormat="1" ht="36" customHeight="1" spans="1:253">
      <c r="A229" s="64"/>
      <c r="B229" s="64"/>
      <c r="C229" s="65"/>
      <c r="D229" s="37"/>
      <c r="E229" s="36"/>
      <c r="F229" s="23" t="s">
        <v>212</v>
      </c>
      <c r="G229" s="34">
        <v>1200000</v>
      </c>
      <c r="H229" s="37" t="s">
        <v>390</v>
      </c>
      <c r="I229" s="34"/>
      <c r="J229" s="34" t="s">
        <v>391</v>
      </c>
      <c r="K229" s="53">
        <v>134</v>
      </c>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row>
    <row r="230" s="1" customFormat="1" ht="36" customHeight="1" spans="1:253">
      <c r="A230" s="64"/>
      <c r="B230" s="64"/>
      <c r="C230" s="65"/>
      <c r="D230" s="37"/>
      <c r="E230" s="36"/>
      <c r="F230" s="23" t="s">
        <v>392</v>
      </c>
      <c r="G230" s="34">
        <v>600000</v>
      </c>
      <c r="H230" s="37" t="s">
        <v>390</v>
      </c>
      <c r="I230" s="34"/>
      <c r="J230" s="34" t="s">
        <v>391</v>
      </c>
      <c r="K230" s="53">
        <v>134</v>
      </c>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row>
    <row r="231" s="1" customFormat="1" ht="36" customHeight="1" spans="1:253">
      <c r="A231" s="64"/>
      <c r="B231" s="64"/>
      <c r="C231" s="65"/>
      <c r="D231" s="37"/>
      <c r="E231" s="36"/>
      <c r="F231" s="23" t="s">
        <v>392</v>
      </c>
      <c r="G231" s="22">
        <v>1200000</v>
      </c>
      <c r="H231" s="30" t="s">
        <v>348</v>
      </c>
      <c r="I231" s="50"/>
      <c r="J231" s="34" t="s">
        <v>349</v>
      </c>
      <c r="K231" s="53">
        <v>149</v>
      </c>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row>
    <row r="232" s="1" customFormat="1" ht="36" customHeight="1" spans="1:253">
      <c r="A232" s="64"/>
      <c r="B232" s="64"/>
      <c r="C232" s="65"/>
      <c r="D232" s="37"/>
      <c r="E232" s="36"/>
      <c r="F232" s="23" t="s">
        <v>254</v>
      </c>
      <c r="G232" s="34">
        <v>4002524</v>
      </c>
      <c r="H232" s="38" t="s">
        <v>322</v>
      </c>
      <c r="I232" s="52"/>
      <c r="J232" s="34" t="s">
        <v>323</v>
      </c>
      <c r="K232" s="53">
        <v>133</v>
      </c>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row>
    <row r="233" s="1" customFormat="1" ht="36" customHeight="1" spans="1:253">
      <c r="A233" s="64"/>
      <c r="B233" s="64"/>
      <c r="C233" s="65"/>
      <c r="D233" s="37"/>
      <c r="E233" s="36"/>
      <c r="F233" s="23" t="s">
        <v>393</v>
      </c>
      <c r="G233" s="34">
        <v>2472958.5</v>
      </c>
      <c r="H233" s="37" t="s">
        <v>369</v>
      </c>
      <c r="I233" s="34"/>
      <c r="J233" s="34" t="s">
        <v>370</v>
      </c>
      <c r="K233" s="53">
        <v>129</v>
      </c>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row>
    <row r="234" s="1" customFormat="1" ht="36" customHeight="1" spans="1:253">
      <c r="A234" s="64"/>
      <c r="B234" s="64"/>
      <c r="C234" s="65"/>
      <c r="D234" s="37"/>
      <c r="E234" s="36"/>
      <c r="F234" s="23" t="s">
        <v>304</v>
      </c>
      <c r="G234" s="34">
        <v>432000</v>
      </c>
      <c r="H234" s="37" t="s">
        <v>390</v>
      </c>
      <c r="I234" s="34"/>
      <c r="J234" s="34" t="s">
        <v>391</v>
      </c>
      <c r="K234" s="53">
        <v>134</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row>
    <row r="235" s="1" customFormat="1" ht="36" customHeight="1" spans="1:253">
      <c r="A235" s="64"/>
      <c r="B235" s="64"/>
      <c r="C235" s="65"/>
      <c r="D235" s="37"/>
      <c r="E235" s="36"/>
      <c r="F235" s="23" t="s">
        <v>304</v>
      </c>
      <c r="G235" s="34">
        <v>1589894.2</v>
      </c>
      <c r="H235" s="37" t="s">
        <v>369</v>
      </c>
      <c r="I235" s="34"/>
      <c r="J235" s="34" t="s">
        <v>370</v>
      </c>
      <c r="K235" s="53">
        <v>129</v>
      </c>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row>
    <row r="236" s="1" customFormat="1" ht="36" customHeight="1" spans="1:253">
      <c r="A236" s="64"/>
      <c r="B236" s="64"/>
      <c r="C236" s="65"/>
      <c r="D236" s="37"/>
      <c r="E236" s="36"/>
      <c r="F236" s="23" t="s">
        <v>304</v>
      </c>
      <c r="G236" s="33">
        <v>920000</v>
      </c>
      <c r="H236" s="30" t="s">
        <v>319</v>
      </c>
      <c r="I236" s="50"/>
      <c r="J236" s="33" t="s">
        <v>320</v>
      </c>
      <c r="K236" s="49">
        <v>109</v>
      </c>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row>
    <row r="237" s="1" customFormat="1" ht="36" customHeight="1" spans="1:253">
      <c r="A237" s="64"/>
      <c r="B237" s="64"/>
      <c r="C237" s="65"/>
      <c r="D237" s="37"/>
      <c r="E237" s="36"/>
      <c r="F237" s="23" t="s">
        <v>394</v>
      </c>
      <c r="G237" s="34">
        <v>2800000</v>
      </c>
      <c r="H237" s="37" t="s">
        <v>371</v>
      </c>
      <c r="I237" s="34"/>
      <c r="J237" s="34" t="s">
        <v>372</v>
      </c>
      <c r="K237" s="53">
        <v>128</v>
      </c>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row>
    <row r="238" s="1" customFormat="1" ht="36" customHeight="1" spans="1:253">
      <c r="A238" s="64"/>
      <c r="B238" s="64"/>
      <c r="C238" s="65"/>
      <c r="D238" s="37"/>
      <c r="E238" s="36"/>
      <c r="F238" s="23" t="s">
        <v>395</v>
      </c>
      <c r="G238" s="34">
        <v>1918000</v>
      </c>
      <c r="H238" s="37" t="s">
        <v>390</v>
      </c>
      <c r="I238" s="34"/>
      <c r="J238" s="34" t="s">
        <v>391</v>
      </c>
      <c r="K238" s="53">
        <v>134</v>
      </c>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row>
    <row r="239" s="1" customFormat="1" ht="36" customHeight="1" spans="1:253">
      <c r="A239" s="64"/>
      <c r="B239" s="64"/>
      <c r="C239" s="65"/>
      <c r="D239" s="37"/>
      <c r="E239" s="36"/>
      <c r="F239" s="34" t="s">
        <v>395</v>
      </c>
      <c r="G239" s="34">
        <v>75000</v>
      </c>
      <c r="H239" s="37" t="s">
        <v>396</v>
      </c>
      <c r="I239" s="34"/>
      <c r="J239" s="34" t="s">
        <v>397</v>
      </c>
      <c r="K239" s="53">
        <v>115</v>
      </c>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row>
    <row r="240" s="1" customFormat="1" ht="36" customHeight="1" spans="1:253">
      <c r="A240" s="64"/>
      <c r="B240" s="64"/>
      <c r="C240" s="65"/>
      <c r="D240" s="37"/>
      <c r="E240" s="36"/>
      <c r="F240" s="23" t="s">
        <v>398</v>
      </c>
      <c r="G240" s="34">
        <v>2370095</v>
      </c>
      <c r="H240" s="37" t="s">
        <v>341</v>
      </c>
      <c r="I240" s="34"/>
      <c r="J240" s="34" t="s">
        <v>342</v>
      </c>
      <c r="K240" s="53">
        <v>127</v>
      </c>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row>
    <row r="241" s="1" customFormat="1" ht="36" customHeight="1" spans="1:253">
      <c r="A241" s="64"/>
      <c r="B241" s="64"/>
      <c r="C241" s="65"/>
      <c r="D241" s="37"/>
      <c r="E241" s="36"/>
      <c r="F241" s="23" t="s">
        <v>398</v>
      </c>
      <c r="G241" s="34">
        <v>288455</v>
      </c>
      <c r="H241" s="37" t="s">
        <v>399</v>
      </c>
      <c r="I241" s="34"/>
      <c r="J241" s="34" t="s">
        <v>400</v>
      </c>
      <c r="K241" s="53">
        <v>126</v>
      </c>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row>
    <row r="242" s="1" customFormat="1" ht="36" customHeight="1" spans="1:253">
      <c r="A242" s="64"/>
      <c r="B242" s="64"/>
      <c r="C242" s="65"/>
      <c r="D242" s="37"/>
      <c r="E242" s="36"/>
      <c r="F242" s="34" t="s">
        <v>401</v>
      </c>
      <c r="G242" s="34">
        <v>890259</v>
      </c>
      <c r="H242" s="37" t="s">
        <v>402</v>
      </c>
      <c r="I242" s="34"/>
      <c r="J242" s="34" t="s">
        <v>403</v>
      </c>
      <c r="K242" s="53">
        <v>138</v>
      </c>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row>
    <row r="243" s="1" customFormat="1" ht="36" customHeight="1" spans="1:253">
      <c r="A243" s="64"/>
      <c r="B243" s="64"/>
      <c r="C243" s="65"/>
      <c r="D243" s="37"/>
      <c r="E243" s="36"/>
      <c r="F243" s="23" t="s">
        <v>404</v>
      </c>
      <c r="G243" s="33">
        <v>583172</v>
      </c>
      <c r="H243" s="30" t="s">
        <v>312</v>
      </c>
      <c r="I243" s="50"/>
      <c r="J243" s="33" t="s">
        <v>313</v>
      </c>
      <c r="K243" s="49">
        <v>111</v>
      </c>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row>
    <row r="244" s="1" customFormat="1" ht="36" customHeight="1" spans="1:253">
      <c r="A244" s="64"/>
      <c r="B244" s="64"/>
      <c r="C244" s="65"/>
      <c r="D244" s="37"/>
      <c r="E244" s="36"/>
      <c r="F244" s="23" t="s">
        <v>405</v>
      </c>
      <c r="G244" s="34">
        <v>377000</v>
      </c>
      <c r="H244" s="37" t="s">
        <v>371</v>
      </c>
      <c r="I244" s="34"/>
      <c r="J244" s="34" t="s">
        <v>372</v>
      </c>
      <c r="K244" s="53">
        <v>128</v>
      </c>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row>
    <row r="245" s="1" customFormat="1" ht="36" customHeight="1" spans="1:253">
      <c r="A245" s="64" t="s">
        <v>406</v>
      </c>
      <c r="B245" s="64"/>
      <c r="C245" s="65">
        <v>240000</v>
      </c>
      <c r="D245" s="37" t="s">
        <v>407</v>
      </c>
      <c r="E245" s="38" t="s">
        <v>408</v>
      </c>
      <c r="F245" s="23" t="s">
        <v>212</v>
      </c>
      <c r="G245" s="33">
        <v>240000</v>
      </c>
      <c r="H245" s="63" t="s">
        <v>409</v>
      </c>
      <c r="I245" s="50">
        <f>C245-G245</f>
        <v>0</v>
      </c>
      <c r="J245" s="34" t="s">
        <v>410</v>
      </c>
      <c r="K245" s="53">
        <v>137</v>
      </c>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row>
    <row r="246" s="1" customFormat="1" ht="36" customHeight="1" spans="1:253">
      <c r="A246" s="64" t="s">
        <v>406</v>
      </c>
      <c r="B246" s="64"/>
      <c r="C246" s="65">
        <v>430000</v>
      </c>
      <c r="D246" s="37" t="s">
        <v>411</v>
      </c>
      <c r="E246" s="38" t="s">
        <v>412</v>
      </c>
      <c r="F246" s="23" t="s">
        <v>212</v>
      </c>
      <c r="G246" s="34">
        <v>430000</v>
      </c>
      <c r="H246" s="63" t="s">
        <v>409</v>
      </c>
      <c r="I246" s="33">
        <v>0</v>
      </c>
      <c r="J246" s="34" t="s">
        <v>410</v>
      </c>
      <c r="K246" s="53">
        <v>137</v>
      </c>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row>
    <row r="247" s="1" customFormat="1" ht="36" customHeight="1" spans="1:253">
      <c r="A247" s="64" t="s">
        <v>406</v>
      </c>
      <c r="B247" s="64"/>
      <c r="C247" s="65">
        <v>9550000</v>
      </c>
      <c r="D247" s="37" t="s">
        <v>413</v>
      </c>
      <c r="E247" s="66" t="s">
        <v>414</v>
      </c>
      <c r="F247" s="23" t="s">
        <v>104</v>
      </c>
      <c r="G247" s="34">
        <v>3778192</v>
      </c>
      <c r="H247" s="30" t="s">
        <v>415</v>
      </c>
      <c r="I247" s="50">
        <f>C247-G247-G248-G249</f>
        <v>0</v>
      </c>
      <c r="J247" s="34" t="s">
        <v>416</v>
      </c>
      <c r="K247" s="53">
        <v>150</v>
      </c>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row>
    <row r="248" s="1" customFormat="1" ht="36" customHeight="1" spans="1:253">
      <c r="A248" s="64"/>
      <c r="B248" s="64"/>
      <c r="C248" s="65"/>
      <c r="D248" s="37"/>
      <c r="E248" s="66"/>
      <c r="F248" s="23" t="s">
        <v>417</v>
      </c>
      <c r="G248" s="34">
        <v>3530992</v>
      </c>
      <c r="H248" s="30" t="s">
        <v>415</v>
      </c>
      <c r="I248" s="50"/>
      <c r="J248" s="34" t="s">
        <v>416</v>
      </c>
      <c r="K248" s="53">
        <v>150</v>
      </c>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row>
    <row r="249" s="1" customFormat="1" ht="36" customHeight="1" spans="1:253">
      <c r="A249" s="64"/>
      <c r="B249" s="64"/>
      <c r="C249" s="65"/>
      <c r="D249" s="37"/>
      <c r="E249" s="66"/>
      <c r="F249" s="23" t="s">
        <v>304</v>
      </c>
      <c r="G249" s="34">
        <v>2240816</v>
      </c>
      <c r="H249" s="30" t="s">
        <v>415</v>
      </c>
      <c r="I249" s="50"/>
      <c r="J249" s="34" t="s">
        <v>416</v>
      </c>
      <c r="K249" s="53">
        <v>150</v>
      </c>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row>
    <row r="250" s="1" customFormat="1" ht="36" customHeight="1" spans="1:253">
      <c r="A250" s="64" t="s">
        <v>406</v>
      </c>
      <c r="B250" s="64"/>
      <c r="C250" s="65">
        <v>5790000</v>
      </c>
      <c r="D250" s="37" t="s">
        <v>418</v>
      </c>
      <c r="E250" s="38" t="s">
        <v>419</v>
      </c>
      <c r="F250" s="23" t="s">
        <v>104</v>
      </c>
      <c r="G250" s="22">
        <f>3659650-3500000</f>
        <v>159650</v>
      </c>
      <c r="H250" s="30" t="s">
        <v>348</v>
      </c>
      <c r="I250" s="50">
        <f>C250-G250-G251-G252-G253</f>
        <v>2395052</v>
      </c>
      <c r="J250" s="34" t="s">
        <v>349</v>
      </c>
      <c r="K250" s="49">
        <v>149</v>
      </c>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row>
    <row r="251" s="1" customFormat="1" ht="36" customHeight="1" spans="1:253">
      <c r="A251" s="64"/>
      <c r="B251" s="64"/>
      <c r="C251" s="65"/>
      <c r="D251" s="37"/>
      <c r="E251" s="38"/>
      <c r="F251" s="23" t="s">
        <v>212</v>
      </c>
      <c r="G251" s="34">
        <v>770000</v>
      </c>
      <c r="H251" s="63" t="s">
        <v>409</v>
      </c>
      <c r="I251" s="33">
        <v>0</v>
      </c>
      <c r="J251" s="34" t="s">
        <v>410</v>
      </c>
      <c r="K251" s="53">
        <v>137</v>
      </c>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row>
    <row r="252" s="1" customFormat="1" ht="36" customHeight="1" spans="1:253">
      <c r="A252" s="64"/>
      <c r="B252" s="64"/>
      <c r="C252" s="65"/>
      <c r="D252" s="37"/>
      <c r="E252" s="38"/>
      <c r="F252" s="23" t="s">
        <v>392</v>
      </c>
      <c r="G252" s="22">
        <f>2472114-G231</f>
        <v>1272114</v>
      </c>
      <c r="H252" s="30" t="s">
        <v>348</v>
      </c>
      <c r="I252" s="50"/>
      <c r="J252" s="34" t="s">
        <v>349</v>
      </c>
      <c r="K252" s="53">
        <v>149</v>
      </c>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row>
    <row r="253" s="1" customFormat="1" ht="36" customHeight="1" spans="1:253">
      <c r="A253" s="64"/>
      <c r="B253" s="64"/>
      <c r="C253" s="65"/>
      <c r="D253" s="37"/>
      <c r="E253" s="38"/>
      <c r="F253" s="23" t="s">
        <v>304</v>
      </c>
      <c r="G253" s="34">
        <f>3434000-2240816</f>
        <v>1193184</v>
      </c>
      <c r="H253" s="30" t="s">
        <v>415</v>
      </c>
      <c r="I253" s="50"/>
      <c r="J253" s="34" t="s">
        <v>416</v>
      </c>
      <c r="K253" s="53">
        <v>150</v>
      </c>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row>
    <row r="254" s="1" customFormat="1" ht="36" customHeight="1" spans="1:253">
      <c r="A254" s="64" t="s">
        <v>420</v>
      </c>
      <c r="B254" s="64"/>
      <c r="C254" s="65">
        <v>10000000</v>
      </c>
      <c r="D254" s="37" t="s">
        <v>421</v>
      </c>
      <c r="E254" s="38" t="s">
        <v>422</v>
      </c>
      <c r="F254" s="23" t="s">
        <v>104</v>
      </c>
      <c r="G254" s="22">
        <f>3500000</f>
        <v>3500000</v>
      </c>
      <c r="H254" s="30" t="s">
        <v>348</v>
      </c>
      <c r="I254" s="50">
        <f>C254-G254-G255</f>
        <v>0</v>
      </c>
      <c r="J254" s="34" t="s">
        <v>349</v>
      </c>
      <c r="K254" s="53">
        <v>149</v>
      </c>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row>
    <row r="255" s="1" customFormat="1" ht="36" customHeight="1" spans="1:253">
      <c r="A255" s="64"/>
      <c r="B255" s="64"/>
      <c r="C255" s="65"/>
      <c r="D255" s="37"/>
      <c r="E255" s="38"/>
      <c r="F255" s="23" t="s">
        <v>321</v>
      </c>
      <c r="G255" s="34">
        <v>6500000</v>
      </c>
      <c r="H255" s="38" t="s">
        <v>322</v>
      </c>
      <c r="I255" s="52"/>
      <c r="J255" s="34" t="s">
        <v>323</v>
      </c>
      <c r="K255" s="53">
        <v>133</v>
      </c>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row>
    <row r="256" s="1" customFormat="1" ht="36" customHeight="1" spans="1:253">
      <c r="A256" s="64" t="s">
        <v>324</v>
      </c>
      <c r="B256" s="64"/>
      <c r="C256" s="65">
        <v>2660000</v>
      </c>
      <c r="D256" s="37" t="s">
        <v>423</v>
      </c>
      <c r="E256" s="38" t="s">
        <v>424</v>
      </c>
      <c r="F256" s="23" t="s">
        <v>212</v>
      </c>
      <c r="G256" s="34">
        <v>2660000</v>
      </c>
      <c r="H256" s="63" t="s">
        <v>409</v>
      </c>
      <c r="I256" s="33">
        <f t="shared" ref="I256:I260" si="0">C256-G256</f>
        <v>0</v>
      </c>
      <c r="J256" s="34" t="s">
        <v>410</v>
      </c>
      <c r="K256" s="53">
        <v>137</v>
      </c>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row>
    <row r="257" s="1" customFormat="1" ht="36" customHeight="1" spans="1:253">
      <c r="A257" s="64" t="s">
        <v>425</v>
      </c>
      <c r="B257" s="64"/>
      <c r="C257" s="65">
        <v>8230000</v>
      </c>
      <c r="D257" s="37" t="s">
        <v>426</v>
      </c>
      <c r="E257" s="38" t="s">
        <v>427</v>
      </c>
      <c r="F257" s="23" t="s">
        <v>212</v>
      </c>
      <c r="G257" s="34">
        <f>6000000-G245-G246-G251-G256</f>
        <v>1900000</v>
      </c>
      <c r="H257" s="63" t="s">
        <v>409</v>
      </c>
      <c r="I257" s="33">
        <f>C257-G257-G258</f>
        <v>1530000</v>
      </c>
      <c r="J257" s="34" t="s">
        <v>410</v>
      </c>
      <c r="K257" s="53">
        <v>137</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row>
    <row r="258" s="1" customFormat="1" ht="36" customHeight="1" spans="1:253">
      <c r="A258" s="64"/>
      <c r="B258" s="64"/>
      <c r="C258" s="65"/>
      <c r="D258" s="37"/>
      <c r="E258" s="38"/>
      <c r="F258" s="23" t="s">
        <v>393</v>
      </c>
      <c r="G258" s="34">
        <v>4800000</v>
      </c>
      <c r="H258" s="63" t="s">
        <v>409</v>
      </c>
      <c r="I258" s="33"/>
      <c r="J258" s="34" t="s">
        <v>410</v>
      </c>
      <c r="K258" s="53">
        <v>137</v>
      </c>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row>
    <row r="259" s="1" customFormat="1" ht="36" customHeight="1" spans="1:253">
      <c r="A259" s="64" t="s">
        <v>420</v>
      </c>
      <c r="B259" s="64"/>
      <c r="C259" s="65">
        <v>4910000</v>
      </c>
      <c r="D259" s="37" t="s">
        <v>428</v>
      </c>
      <c r="E259" s="38" t="s">
        <v>429</v>
      </c>
      <c r="F259" s="23" t="s">
        <v>212</v>
      </c>
      <c r="G259" s="22">
        <v>2240000</v>
      </c>
      <c r="H259" s="63" t="s">
        <v>301</v>
      </c>
      <c r="I259" s="33">
        <f t="shared" si="0"/>
        <v>2670000</v>
      </c>
      <c r="J259" s="34" t="s">
        <v>302</v>
      </c>
      <c r="K259" s="53">
        <v>151</v>
      </c>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row>
    <row r="260" s="1" customFormat="1" ht="36" customHeight="1" spans="1:253">
      <c r="A260" s="64" t="s">
        <v>420</v>
      </c>
      <c r="B260" s="64"/>
      <c r="C260" s="65">
        <v>1070000</v>
      </c>
      <c r="D260" s="37" t="s">
        <v>430</v>
      </c>
      <c r="E260" s="38" t="s">
        <v>431</v>
      </c>
      <c r="F260" s="23" t="s">
        <v>212</v>
      </c>
      <c r="G260" s="22">
        <v>1070000</v>
      </c>
      <c r="H260" s="63" t="s">
        <v>301</v>
      </c>
      <c r="I260" s="33">
        <f t="shared" si="0"/>
        <v>0</v>
      </c>
      <c r="J260" s="34" t="s">
        <v>302</v>
      </c>
      <c r="K260" s="53">
        <v>151</v>
      </c>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row>
    <row r="261" s="1" customFormat="1" ht="36" customHeight="1" spans="1:253">
      <c r="A261" s="64" t="s">
        <v>432</v>
      </c>
      <c r="B261" s="64"/>
      <c r="C261" s="65">
        <f>1630000+4150000</f>
        <v>5780000</v>
      </c>
      <c r="D261" s="37" t="s">
        <v>433</v>
      </c>
      <c r="E261" s="38" t="s">
        <v>434</v>
      </c>
      <c r="F261" s="23" t="s">
        <v>212</v>
      </c>
      <c r="G261" s="22">
        <f>6000000-G179-G226-G259-G260</f>
        <v>1800312.46</v>
      </c>
      <c r="H261" s="63" t="s">
        <v>301</v>
      </c>
      <c r="I261" s="33">
        <f>C261-G261-G262-G263</f>
        <v>0</v>
      </c>
      <c r="J261" s="34" t="s">
        <v>302</v>
      </c>
      <c r="K261" s="53">
        <v>151</v>
      </c>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row>
    <row r="262" s="1" customFormat="1" ht="36" customHeight="1" spans="1:253">
      <c r="A262" s="64"/>
      <c r="B262" s="64"/>
      <c r="C262" s="65"/>
      <c r="D262" s="37"/>
      <c r="E262" s="38"/>
      <c r="F262" s="23" t="s">
        <v>303</v>
      </c>
      <c r="G262" s="22">
        <v>2000000</v>
      </c>
      <c r="H262" s="63" t="s">
        <v>301</v>
      </c>
      <c r="I262" s="33"/>
      <c r="J262" s="34" t="s">
        <v>302</v>
      </c>
      <c r="K262" s="53">
        <v>151</v>
      </c>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row>
    <row r="263" s="1" customFormat="1" ht="36" customHeight="1" spans="1:253">
      <c r="A263" s="64"/>
      <c r="B263" s="64"/>
      <c r="C263" s="65"/>
      <c r="D263" s="37"/>
      <c r="E263" s="38"/>
      <c r="F263" s="23" t="s">
        <v>394</v>
      </c>
      <c r="G263" s="22">
        <v>1979687.54</v>
      </c>
      <c r="H263" s="63" t="s">
        <v>301</v>
      </c>
      <c r="I263" s="33"/>
      <c r="J263" s="34" t="s">
        <v>302</v>
      </c>
      <c r="K263" s="53">
        <v>151</v>
      </c>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row>
    <row r="264" s="1" customFormat="1" ht="36" customHeight="1" spans="1:253">
      <c r="A264" s="64" t="s">
        <v>420</v>
      </c>
      <c r="B264" s="64"/>
      <c r="C264" s="67">
        <v>600000</v>
      </c>
      <c r="D264" s="37" t="s">
        <v>435</v>
      </c>
      <c r="E264" s="38" t="s">
        <v>436</v>
      </c>
      <c r="F264" s="23" t="s">
        <v>394</v>
      </c>
      <c r="G264" s="22">
        <v>600000</v>
      </c>
      <c r="H264" s="63" t="s">
        <v>301</v>
      </c>
      <c r="I264" s="33">
        <v>0</v>
      </c>
      <c r="J264" s="34" t="s">
        <v>302</v>
      </c>
      <c r="K264" s="53">
        <v>151</v>
      </c>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row>
    <row r="265" s="1" customFormat="1" ht="36" customHeight="1" spans="1:253">
      <c r="A265" s="64" t="s">
        <v>425</v>
      </c>
      <c r="B265" s="64"/>
      <c r="C265" s="67">
        <v>13511000</v>
      </c>
      <c r="D265" s="37" t="s">
        <v>437</v>
      </c>
      <c r="E265" s="38" t="s">
        <v>438</v>
      </c>
      <c r="F265" s="23" t="s">
        <v>439</v>
      </c>
      <c r="G265" s="33">
        <v>13511000</v>
      </c>
      <c r="H265" s="63" t="s">
        <v>440</v>
      </c>
      <c r="I265" s="33">
        <f t="shared" ref="I265:I275" si="1">C265-G265</f>
        <v>0</v>
      </c>
      <c r="J265" s="34" t="s">
        <v>441</v>
      </c>
      <c r="K265" s="53">
        <v>153</v>
      </c>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row>
    <row r="266" s="1" customFormat="1" ht="36" customHeight="1" spans="1:253">
      <c r="A266" s="64" t="s">
        <v>420</v>
      </c>
      <c r="B266" s="64"/>
      <c r="C266" s="67">
        <v>9000000</v>
      </c>
      <c r="D266" s="37" t="s">
        <v>442</v>
      </c>
      <c r="E266" s="38" t="s">
        <v>443</v>
      </c>
      <c r="F266" s="23" t="s">
        <v>439</v>
      </c>
      <c r="G266" s="33">
        <f>15732010-G265</f>
        <v>2221010</v>
      </c>
      <c r="H266" s="63" t="s">
        <v>440</v>
      </c>
      <c r="I266" s="33">
        <f>C266-G266-G267-G268</f>
        <v>4230000</v>
      </c>
      <c r="J266" s="34" t="s">
        <v>441</v>
      </c>
      <c r="K266" s="53">
        <v>153</v>
      </c>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row>
    <row r="267" s="1" customFormat="1" ht="36" customHeight="1" spans="1:253">
      <c r="A267" s="64"/>
      <c r="B267" s="64"/>
      <c r="C267" s="67"/>
      <c r="D267" s="37"/>
      <c r="E267" s="38"/>
      <c r="F267" s="23" t="s">
        <v>394</v>
      </c>
      <c r="G267" s="22">
        <f>3966000-G263-G264</f>
        <v>1386312.46</v>
      </c>
      <c r="H267" s="63" t="s">
        <v>301</v>
      </c>
      <c r="I267" s="33">
        <v>0</v>
      </c>
      <c r="J267" s="34" t="s">
        <v>302</v>
      </c>
      <c r="K267" s="53">
        <v>151</v>
      </c>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row>
    <row r="268" s="1" customFormat="1" ht="36" customHeight="1" spans="1:253">
      <c r="A268" s="64"/>
      <c r="B268" s="64"/>
      <c r="C268" s="67"/>
      <c r="D268" s="37"/>
      <c r="E268" s="38"/>
      <c r="F268" s="23" t="s">
        <v>444</v>
      </c>
      <c r="G268" s="22">
        <f>2548990-G267</f>
        <v>1162677.54</v>
      </c>
      <c r="H268" s="63" t="s">
        <v>301</v>
      </c>
      <c r="I268" s="33"/>
      <c r="J268" s="34" t="s">
        <v>302</v>
      </c>
      <c r="K268" s="53">
        <v>151</v>
      </c>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row>
    <row r="269" s="1" customFormat="1" ht="36" customHeight="1" spans="1:253">
      <c r="A269" s="64" t="s">
        <v>420</v>
      </c>
      <c r="B269" s="64"/>
      <c r="C269" s="67">
        <v>6960000</v>
      </c>
      <c r="D269" s="37" t="s">
        <v>445</v>
      </c>
      <c r="E269" s="38" t="s">
        <v>446</v>
      </c>
      <c r="F269" s="23" t="s">
        <v>444</v>
      </c>
      <c r="G269" s="22">
        <f>1453092-G268</f>
        <v>290414.46</v>
      </c>
      <c r="H269" s="63" t="s">
        <v>301</v>
      </c>
      <c r="I269" s="50">
        <f t="shared" si="1"/>
        <v>6669585.54</v>
      </c>
      <c r="J269" s="34" t="s">
        <v>302</v>
      </c>
      <c r="K269" s="53">
        <v>151</v>
      </c>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row>
    <row r="270" s="1" customFormat="1" ht="36" customHeight="1" spans="1:253">
      <c r="A270" s="64"/>
      <c r="B270" s="64"/>
      <c r="C270" s="67">
        <v>540000</v>
      </c>
      <c r="D270" s="37" t="s">
        <v>447</v>
      </c>
      <c r="E270" s="38" t="s">
        <v>448</v>
      </c>
      <c r="F270" s="23"/>
      <c r="G270" s="33"/>
      <c r="H270" s="30"/>
      <c r="I270" s="50">
        <f t="shared" si="1"/>
        <v>540000</v>
      </c>
      <c r="J270" s="33"/>
      <c r="K270" s="49"/>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row>
    <row r="271" s="1" customFormat="1" ht="36" customHeight="1" spans="1:253">
      <c r="A271" s="64" t="s">
        <v>324</v>
      </c>
      <c r="B271" s="64"/>
      <c r="C271" s="67">
        <v>1000000</v>
      </c>
      <c r="D271" s="37" t="s">
        <v>449</v>
      </c>
      <c r="E271" s="38" t="s">
        <v>450</v>
      </c>
      <c r="F271" s="23"/>
      <c r="G271" s="33"/>
      <c r="H271" s="30"/>
      <c r="I271" s="50">
        <f t="shared" si="1"/>
        <v>1000000</v>
      </c>
      <c r="J271" s="33"/>
      <c r="K271" s="49"/>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row>
    <row r="272" s="1" customFormat="1" ht="36" customHeight="1" spans="1:253">
      <c r="A272" s="64" t="s">
        <v>104</v>
      </c>
      <c r="B272" s="64"/>
      <c r="C272" s="67">
        <v>1600000</v>
      </c>
      <c r="D272" s="37" t="s">
        <v>451</v>
      </c>
      <c r="E272" s="38" t="s">
        <v>452</v>
      </c>
      <c r="F272" s="23"/>
      <c r="G272" s="33"/>
      <c r="H272" s="30"/>
      <c r="I272" s="50">
        <f t="shared" si="1"/>
        <v>1600000</v>
      </c>
      <c r="J272" s="33"/>
      <c r="K272" s="49"/>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row>
    <row r="273" s="1" customFormat="1" ht="36" customHeight="1" spans="1:253">
      <c r="A273" s="64" t="s">
        <v>420</v>
      </c>
      <c r="B273" s="64"/>
      <c r="C273" s="67">
        <v>901000</v>
      </c>
      <c r="D273" s="37" t="s">
        <v>453</v>
      </c>
      <c r="E273" s="38" t="s">
        <v>454</v>
      </c>
      <c r="F273" s="23"/>
      <c r="G273" s="33"/>
      <c r="H273" s="30"/>
      <c r="I273" s="50">
        <f t="shared" si="1"/>
        <v>901000</v>
      </c>
      <c r="J273" s="33"/>
      <c r="K273" s="49"/>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row>
    <row r="274" s="1" customFormat="1" ht="36" customHeight="1" spans="1:253">
      <c r="A274" s="64" t="s">
        <v>455</v>
      </c>
      <c r="B274" s="64"/>
      <c r="C274" s="67">
        <v>500000</v>
      </c>
      <c r="D274" s="37" t="s">
        <v>456</v>
      </c>
      <c r="E274" s="38" t="s">
        <v>457</v>
      </c>
      <c r="F274" s="23"/>
      <c r="G274" s="33"/>
      <c r="H274" s="30"/>
      <c r="I274" s="50">
        <f t="shared" si="1"/>
        <v>500000</v>
      </c>
      <c r="J274" s="33"/>
      <c r="K274" s="49"/>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row>
    <row r="275" s="1" customFormat="1" ht="36" customHeight="1" spans="1:253">
      <c r="A275" s="64" t="s">
        <v>104</v>
      </c>
      <c r="B275" s="64"/>
      <c r="C275" s="67">
        <v>300000</v>
      </c>
      <c r="D275" s="37" t="s">
        <v>458</v>
      </c>
      <c r="E275" s="38" t="s">
        <v>459</v>
      </c>
      <c r="F275" s="23"/>
      <c r="G275" s="33"/>
      <c r="H275" s="30"/>
      <c r="I275" s="50">
        <f t="shared" si="1"/>
        <v>300000</v>
      </c>
      <c r="J275" s="33"/>
      <c r="K275" s="49"/>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row>
    <row r="276" s="1" customFormat="1" ht="26.25" customHeight="1" spans="1:253">
      <c r="A276" s="31" t="s">
        <v>460</v>
      </c>
      <c r="B276" s="31"/>
      <c r="C276" s="22">
        <v>10870000</v>
      </c>
      <c r="D276" s="23" t="s">
        <v>461</v>
      </c>
      <c r="E276" s="31" t="s">
        <v>462</v>
      </c>
      <c r="F276" s="23" t="s">
        <v>463</v>
      </c>
      <c r="G276" s="22">
        <v>3000000</v>
      </c>
      <c r="H276" s="26" t="s">
        <v>464</v>
      </c>
      <c r="I276" s="51">
        <f>C276-G276-G277-G278-G279-G280-G281-G282-G283-G284-G285-G286-G287-G288-G289</f>
        <v>253000</v>
      </c>
      <c r="J276" s="22" t="s">
        <v>465</v>
      </c>
      <c r="K276" s="44">
        <v>2</v>
      </c>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row>
    <row r="277" s="1" customFormat="1" ht="26.25" customHeight="1" spans="1:253">
      <c r="A277" s="31"/>
      <c r="B277" s="31"/>
      <c r="C277" s="22"/>
      <c r="D277" s="22"/>
      <c r="E277" s="31"/>
      <c r="F277" s="23" t="s">
        <v>466</v>
      </c>
      <c r="G277" s="22">
        <v>1353000</v>
      </c>
      <c r="H277" s="26" t="s">
        <v>464</v>
      </c>
      <c r="I277" s="51"/>
      <c r="J277" s="22" t="s">
        <v>467</v>
      </c>
      <c r="K277" s="44">
        <v>2</v>
      </c>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row>
    <row r="278" s="1" customFormat="1" ht="22.5" customHeight="1" spans="1:253">
      <c r="A278" s="31"/>
      <c r="B278" s="31"/>
      <c r="C278" s="22"/>
      <c r="D278" s="22"/>
      <c r="E278" s="31"/>
      <c r="F278" s="23" t="s">
        <v>466</v>
      </c>
      <c r="G278" s="22">
        <v>360059</v>
      </c>
      <c r="H278" s="26" t="s">
        <v>468</v>
      </c>
      <c r="I278" s="51"/>
      <c r="J278" s="22" t="s">
        <v>469</v>
      </c>
      <c r="K278" s="44">
        <v>6</v>
      </c>
      <c r="L278" s="4"/>
      <c r="M278" s="9"/>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row>
    <row r="279" s="1" customFormat="1" ht="22.5" customHeight="1" spans="1:253">
      <c r="A279" s="31"/>
      <c r="B279" s="31"/>
      <c r="C279" s="22"/>
      <c r="D279" s="22"/>
      <c r="E279" s="31"/>
      <c r="F279" s="23" t="s">
        <v>466</v>
      </c>
      <c r="G279" s="22">
        <v>1753682</v>
      </c>
      <c r="H279" s="26" t="s">
        <v>470</v>
      </c>
      <c r="I279" s="51"/>
      <c r="J279" s="22" t="s">
        <v>471</v>
      </c>
      <c r="K279" s="44">
        <v>5</v>
      </c>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row>
    <row r="280" s="1" customFormat="1" ht="22.5" customHeight="1" spans="1:253">
      <c r="A280" s="31"/>
      <c r="B280" s="31"/>
      <c r="C280" s="22"/>
      <c r="D280" s="22"/>
      <c r="E280" s="31"/>
      <c r="F280" s="22" t="s">
        <v>18</v>
      </c>
      <c r="G280" s="22">
        <v>587495</v>
      </c>
      <c r="H280" s="26" t="s">
        <v>472</v>
      </c>
      <c r="I280" s="51"/>
      <c r="J280" s="22" t="s">
        <v>473</v>
      </c>
      <c r="K280" s="44">
        <v>30</v>
      </c>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row>
    <row r="281" s="1" customFormat="1" ht="22.5" customHeight="1" spans="1:253">
      <c r="A281" s="31"/>
      <c r="B281" s="31"/>
      <c r="C281" s="22"/>
      <c r="D281" s="22"/>
      <c r="E281" s="31"/>
      <c r="F281" s="22" t="s">
        <v>18</v>
      </c>
      <c r="G281" s="22">
        <v>800000</v>
      </c>
      <c r="H281" s="26" t="s">
        <v>474</v>
      </c>
      <c r="I281" s="51"/>
      <c r="J281" s="22" t="s">
        <v>475</v>
      </c>
      <c r="K281" s="44">
        <v>4</v>
      </c>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row>
    <row r="282" s="1" customFormat="1" ht="22.5" customHeight="1" spans="1:253">
      <c r="A282" s="31"/>
      <c r="B282" s="31"/>
      <c r="C282" s="22"/>
      <c r="D282" s="22"/>
      <c r="E282" s="31"/>
      <c r="F282" s="22" t="s">
        <v>21</v>
      </c>
      <c r="G282" s="22">
        <v>191145</v>
      </c>
      <c r="H282" s="26" t="s">
        <v>476</v>
      </c>
      <c r="I282" s="51"/>
      <c r="J282" s="22" t="s">
        <v>477</v>
      </c>
      <c r="K282" s="44">
        <v>10</v>
      </c>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row>
    <row r="283" s="1" customFormat="1" ht="22.5" customHeight="1" spans="1:253">
      <c r="A283" s="31"/>
      <c r="B283" s="31"/>
      <c r="C283" s="22"/>
      <c r="D283" s="22"/>
      <c r="E283" s="31"/>
      <c r="F283" s="22" t="s">
        <v>21</v>
      </c>
      <c r="G283" s="22">
        <v>533544</v>
      </c>
      <c r="H283" s="26" t="s">
        <v>478</v>
      </c>
      <c r="I283" s="51"/>
      <c r="J283" s="22" t="s">
        <v>479</v>
      </c>
      <c r="K283" s="44">
        <v>19</v>
      </c>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row>
    <row r="284" s="1" customFormat="1" ht="22.5" customHeight="1" spans="1:253">
      <c r="A284" s="31"/>
      <c r="B284" s="31"/>
      <c r="C284" s="22"/>
      <c r="D284" s="22"/>
      <c r="E284" s="31"/>
      <c r="F284" s="22" t="s">
        <v>43</v>
      </c>
      <c r="G284" s="22">
        <v>280000</v>
      </c>
      <c r="H284" s="26" t="s">
        <v>480</v>
      </c>
      <c r="I284" s="46"/>
      <c r="J284" s="22" t="s">
        <v>481</v>
      </c>
      <c r="K284" s="44">
        <v>16</v>
      </c>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row>
    <row r="285" s="1" customFormat="1" ht="22.5" customHeight="1" spans="1:253">
      <c r="A285" s="31"/>
      <c r="B285" s="31"/>
      <c r="C285" s="22"/>
      <c r="D285" s="22"/>
      <c r="E285" s="31"/>
      <c r="F285" s="22" t="s">
        <v>43</v>
      </c>
      <c r="G285" s="22">
        <v>650000</v>
      </c>
      <c r="H285" s="26" t="s">
        <v>482</v>
      </c>
      <c r="I285" s="46"/>
      <c r="J285" s="22" t="s">
        <v>483</v>
      </c>
      <c r="K285" s="44">
        <v>15</v>
      </c>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row>
    <row r="286" s="1" customFormat="1" ht="22.5" customHeight="1" spans="1:253">
      <c r="A286" s="31"/>
      <c r="B286" s="31"/>
      <c r="C286" s="22"/>
      <c r="D286" s="22"/>
      <c r="E286" s="31"/>
      <c r="F286" s="22" t="s">
        <v>171</v>
      </c>
      <c r="G286" s="22">
        <v>580000</v>
      </c>
      <c r="H286" s="26" t="s">
        <v>484</v>
      </c>
      <c r="I286" s="46"/>
      <c r="J286" s="22" t="s">
        <v>485</v>
      </c>
      <c r="K286" s="44">
        <v>14</v>
      </c>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row>
    <row r="287" s="1" customFormat="1" ht="22.5" customHeight="1" spans="1:253">
      <c r="A287" s="31"/>
      <c r="B287" s="31"/>
      <c r="C287" s="22"/>
      <c r="D287" s="22"/>
      <c r="E287" s="31"/>
      <c r="F287" s="22" t="s">
        <v>53</v>
      </c>
      <c r="G287" s="33">
        <v>407324</v>
      </c>
      <c r="H287" s="30" t="s">
        <v>172</v>
      </c>
      <c r="I287" s="50"/>
      <c r="J287" s="33" t="s">
        <v>173</v>
      </c>
      <c r="K287" s="49">
        <v>63</v>
      </c>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row>
    <row r="288" s="1" customFormat="1" ht="22.5" customHeight="1" spans="1:253">
      <c r="A288" s="31"/>
      <c r="B288" s="31"/>
      <c r="C288" s="22"/>
      <c r="D288" s="22"/>
      <c r="E288" s="31"/>
      <c r="F288" s="22" t="s">
        <v>286</v>
      </c>
      <c r="G288" s="22">
        <v>100631</v>
      </c>
      <c r="H288" s="26" t="s">
        <v>476</v>
      </c>
      <c r="I288" s="51"/>
      <c r="J288" s="22" t="s">
        <v>477</v>
      </c>
      <c r="K288" s="44">
        <v>10</v>
      </c>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row>
    <row r="289" s="1" customFormat="1" ht="30.75" customHeight="1" spans="1:253">
      <c r="A289" s="31"/>
      <c r="B289" s="31"/>
      <c r="C289" s="22"/>
      <c r="D289" s="22"/>
      <c r="E289" s="31"/>
      <c r="F289" s="22" t="s">
        <v>486</v>
      </c>
      <c r="G289" s="55">
        <v>20120</v>
      </c>
      <c r="H289" s="37" t="s">
        <v>251</v>
      </c>
      <c r="I289" s="55"/>
      <c r="J289" s="34" t="s">
        <v>252</v>
      </c>
      <c r="K289" s="53">
        <v>98</v>
      </c>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row>
    <row r="290" s="1" customFormat="1" ht="22.5" customHeight="1" spans="1:253">
      <c r="A290" s="31" t="s">
        <v>29</v>
      </c>
      <c r="B290" s="31"/>
      <c r="C290" s="22">
        <v>2450901.62</v>
      </c>
      <c r="D290" s="22"/>
      <c r="E290" s="31" t="s">
        <v>487</v>
      </c>
      <c r="F290" s="23" t="s">
        <v>29</v>
      </c>
      <c r="G290" s="22">
        <v>2450901.62</v>
      </c>
      <c r="H290" s="26" t="s">
        <v>215</v>
      </c>
      <c r="I290" s="46">
        <f>C290-G290</f>
        <v>0</v>
      </c>
      <c r="J290" s="22" t="s">
        <v>216</v>
      </c>
      <c r="K290" s="44">
        <v>77</v>
      </c>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row>
    <row r="291" s="1" customFormat="1" ht="34.5" customHeight="1" spans="1:253">
      <c r="A291" s="31" t="s">
        <v>460</v>
      </c>
      <c r="B291" s="31"/>
      <c r="C291" s="32">
        <v>3350000</v>
      </c>
      <c r="D291" s="23" t="s">
        <v>488</v>
      </c>
      <c r="E291" s="31" t="s">
        <v>462</v>
      </c>
      <c r="F291" s="23" t="s">
        <v>18</v>
      </c>
      <c r="G291" s="22">
        <v>1830000</v>
      </c>
      <c r="H291" s="26" t="s">
        <v>489</v>
      </c>
      <c r="I291" s="51">
        <f>C291-G291-G292-G293-G294</f>
        <v>0</v>
      </c>
      <c r="J291" s="22" t="s">
        <v>490</v>
      </c>
      <c r="K291" s="44">
        <v>32</v>
      </c>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row>
    <row r="292" s="1" customFormat="1" ht="39" customHeight="1" spans="1:253">
      <c r="A292" s="31"/>
      <c r="B292" s="31"/>
      <c r="C292" s="32"/>
      <c r="D292" s="23"/>
      <c r="E292" s="31"/>
      <c r="F292" s="23" t="s">
        <v>99</v>
      </c>
      <c r="G292" s="22">
        <v>900000</v>
      </c>
      <c r="H292" s="26" t="s">
        <v>491</v>
      </c>
      <c r="I292" s="46"/>
      <c r="J292" s="22" t="s">
        <v>492</v>
      </c>
      <c r="K292" s="44">
        <v>47</v>
      </c>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row>
    <row r="293" s="1" customFormat="1" ht="33" customHeight="1" spans="1:253">
      <c r="A293" s="31"/>
      <c r="B293" s="31"/>
      <c r="C293" s="32"/>
      <c r="D293" s="23"/>
      <c r="E293" s="31"/>
      <c r="F293" s="23" t="s">
        <v>120</v>
      </c>
      <c r="G293" s="34">
        <v>600000</v>
      </c>
      <c r="H293" s="37" t="s">
        <v>111</v>
      </c>
      <c r="I293" s="34"/>
      <c r="J293" s="34" t="s">
        <v>112</v>
      </c>
      <c r="K293" s="53">
        <v>67</v>
      </c>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row>
    <row r="294" s="1" customFormat="1" ht="36" customHeight="1" spans="1:253">
      <c r="A294" s="31"/>
      <c r="B294" s="31"/>
      <c r="C294" s="32"/>
      <c r="D294" s="23"/>
      <c r="E294" s="31"/>
      <c r="F294" s="32" t="s">
        <v>486</v>
      </c>
      <c r="G294" s="34">
        <v>20000</v>
      </c>
      <c r="H294" s="38" t="s">
        <v>251</v>
      </c>
      <c r="I294" s="52"/>
      <c r="J294" s="34" t="s">
        <v>252</v>
      </c>
      <c r="K294" s="53">
        <v>98</v>
      </c>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row>
    <row r="295" s="1" customFormat="1" ht="28.5" customHeight="1" spans="1:253">
      <c r="A295" s="31" t="s">
        <v>460</v>
      </c>
      <c r="B295" s="31"/>
      <c r="C295" s="32">
        <v>3304655.81</v>
      </c>
      <c r="D295" s="23" t="s">
        <v>493</v>
      </c>
      <c r="E295" s="31" t="s">
        <v>462</v>
      </c>
      <c r="F295" s="23" t="s">
        <v>48</v>
      </c>
      <c r="G295" s="22">
        <v>2140000</v>
      </c>
      <c r="H295" s="26" t="s">
        <v>494</v>
      </c>
      <c r="I295" s="46">
        <f t="shared" ref="I295:I299" si="2">C295-G295-G296</f>
        <v>0</v>
      </c>
      <c r="J295" s="22" t="s">
        <v>495</v>
      </c>
      <c r="K295" s="44">
        <v>49</v>
      </c>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row>
    <row r="296" s="1" customFormat="1" ht="28.5" customHeight="1" spans="1:253">
      <c r="A296" s="31"/>
      <c r="B296" s="31"/>
      <c r="C296" s="32"/>
      <c r="D296" s="23"/>
      <c r="E296" s="31"/>
      <c r="F296" s="23" t="s">
        <v>104</v>
      </c>
      <c r="G296" s="22">
        <v>1164655.81</v>
      </c>
      <c r="H296" s="26" t="s">
        <v>100</v>
      </c>
      <c r="I296" s="46"/>
      <c r="J296" s="22" t="s">
        <v>101</v>
      </c>
      <c r="K296" s="44">
        <v>102</v>
      </c>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row>
    <row r="297" s="1" customFormat="1" ht="43.5" customHeight="1" spans="1:253">
      <c r="A297" s="31" t="s">
        <v>460</v>
      </c>
      <c r="B297" s="31"/>
      <c r="C297" s="28">
        <v>360000</v>
      </c>
      <c r="D297" s="23" t="s">
        <v>496</v>
      </c>
      <c r="E297" s="31" t="s">
        <v>462</v>
      </c>
      <c r="F297" s="23" t="s">
        <v>48</v>
      </c>
      <c r="G297" s="22">
        <v>260000</v>
      </c>
      <c r="H297" s="56" t="s">
        <v>497</v>
      </c>
      <c r="I297" s="46">
        <f t="shared" si="2"/>
        <v>0</v>
      </c>
      <c r="J297" s="22" t="s">
        <v>498</v>
      </c>
      <c r="K297" s="44">
        <v>88</v>
      </c>
      <c r="L297" s="4"/>
      <c r="M297" s="9"/>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row>
    <row r="298" s="1" customFormat="1" ht="43.5" customHeight="1" spans="1:253">
      <c r="A298" s="31"/>
      <c r="B298" s="31"/>
      <c r="C298" s="28"/>
      <c r="D298" s="23"/>
      <c r="E298" s="31"/>
      <c r="F298" s="32" t="s">
        <v>486</v>
      </c>
      <c r="G298" s="34">
        <v>100000</v>
      </c>
      <c r="H298" s="38" t="s">
        <v>251</v>
      </c>
      <c r="I298" s="52"/>
      <c r="J298" s="34" t="s">
        <v>252</v>
      </c>
      <c r="K298" s="53">
        <v>98</v>
      </c>
      <c r="L298" s="9"/>
      <c r="M298" s="9"/>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row>
    <row r="299" s="1" customFormat="1" ht="27.75" customHeight="1" spans="1:253">
      <c r="A299" s="31" t="s">
        <v>460</v>
      </c>
      <c r="B299" s="21"/>
      <c r="C299" s="28">
        <v>680000</v>
      </c>
      <c r="D299" s="23" t="s">
        <v>499</v>
      </c>
      <c r="E299" s="31" t="s">
        <v>462</v>
      </c>
      <c r="F299" s="32" t="s">
        <v>104</v>
      </c>
      <c r="G299" s="34">
        <f>3539932-G296-G45</f>
        <v>519160.19</v>
      </c>
      <c r="H299" s="38" t="s">
        <v>100</v>
      </c>
      <c r="I299" s="52">
        <f t="shared" si="2"/>
        <v>86184.0000000001</v>
      </c>
      <c r="J299" s="34" t="s">
        <v>101</v>
      </c>
      <c r="K299" s="53">
        <v>102</v>
      </c>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row>
    <row r="300" s="1" customFormat="1" ht="33.75" customHeight="1" spans="1:253">
      <c r="A300" s="31"/>
      <c r="B300" s="21"/>
      <c r="C300" s="28"/>
      <c r="D300" s="23"/>
      <c r="E300" s="31"/>
      <c r="F300" s="32" t="s">
        <v>486</v>
      </c>
      <c r="G300" s="34">
        <v>74655.81</v>
      </c>
      <c r="H300" s="38" t="s">
        <v>251</v>
      </c>
      <c r="I300" s="52"/>
      <c r="J300" s="34" t="s">
        <v>252</v>
      </c>
      <c r="K300" s="53">
        <v>98</v>
      </c>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row>
    <row r="301" s="1" customFormat="1" ht="27.75" customHeight="1" spans="1:253">
      <c r="A301" s="31"/>
      <c r="B301" s="21"/>
      <c r="C301" s="28">
        <v>88945.96</v>
      </c>
      <c r="D301" s="23" t="s">
        <v>500</v>
      </c>
      <c r="E301" s="31" t="s">
        <v>501</v>
      </c>
      <c r="F301" s="32"/>
      <c r="G301" s="34"/>
      <c r="H301" s="38"/>
      <c r="I301" s="52">
        <f t="shared" ref="I301:I304" si="3">C301-G301</f>
        <v>88945.96</v>
      </c>
      <c r="J301" s="34"/>
      <c r="K301" s="53"/>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row>
    <row r="302" s="1" customFormat="1" ht="27.75" customHeight="1" spans="1:253">
      <c r="A302" s="31"/>
      <c r="B302" s="21"/>
      <c r="C302" s="28">
        <v>149487.71</v>
      </c>
      <c r="D302" s="23" t="s">
        <v>500</v>
      </c>
      <c r="E302" s="31" t="s">
        <v>501</v>
      </c>
      <c r="F302" s="32"/>
      <c r="G302" s="34"/>
      <c r="H302" s="38"/>
      <c r="I302" s="52">
        <f t="shared" si="3"/>
        <v>149487.71</v>
      </c>
      <c r="J302" s="34"/>
      <c r="K302" s="53"/>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row>
    <row r="303" s="1" customFormat="1" ht="27.75" customHeight="1" spans="1:253">
      <c r="A303" s="31"/>
      <c r="B303" s="21"/>
      <c r="C303" s="28">
        <v>27823.87</v>
      </c>
      <c r="D303" s="23" t="s">
        <v>502</v>
      </c>
      <c r="E303" s="31"/>
      <c r="F303" s="32"/>
      <c r="G303" s="34">
        <v>509661</v>
      </c>
      <c r="H303" s="38"/>
      <c r="I303" s="52">
        <f t="shared" si="3"/>
        <v>-481837.13</v>
      </c>
      <c r="J303" s="34"/>
      <c r="K303" s="53"/>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row>
    <row r="304" s="1" customFormat="1" ht="75" customHeight="1" spans="1:253">
      <c r="A304" s="31"/>
      <c r="B304" s="21"/>
      <c r="C304" s="68">
        <f>4835322.46-C301-C302-C303</f>
        <v>4569064.92</v>
      </c>
      <c r="D304" s="23" t="s">
        <v>503</v>
      </c>
      <c r="E304" s="31" t="s">
        <v>504</v>
      </c>
      <c r="F304" s="32"/>
      <c r="G304" s="34"/>
      <c r="H304" s="38"/>
      <c r="I304" s="52">
        <f t="shared" si="3"/>
        <v>4569064.92</v>
      </c>
      <c r="J304" s="34"/>
      <c r="K304" s="53"/>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row>
    <row r="305" s="3" customFormat="1" ht="20.25" customHeight="1" spans="1:253">
      <c r="A305" s="69" t="s">
        <v>505</v>
      </c>
      <c r="B305" s="70"/>
      <c r="C305" s="32">
        <f t="shared" ref="C305:I305" si="4">SUM(C4:C304)</f>
        <v>609762879.89</v>
      </c>
      <c r="D305" s="32">
        <f t="shared" si="4"/>
        <v>0</v>
      </c>
      <c r="E305" s="32"/>
      <c r="F305" s="32">
        <f t="shared" si="4"/>
        <v>0</v>
      </c>
      <c r="G305" s="32">
        <f t="shared" si="4"/>
        <v>570429858.7</v>
      </c>
      <c r="H305" s="32">
        <f t="shared" si="4"/>
        <v>0</v>
      </c>
      <c r="I305" s="32">
        <f t="shared" si="4"/>
        <v>39333021.19</v>
      </c>
      <c r="J305" s="28"/>
      <c r="K305" s="71"/>
      <c r="L305" s="2"/>
      <c r="M305" s="7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row>
  </sheetData>
  <mergeCells count="2">
    <mergeCell ref="A1:K1"/>
    <mergeCell ref="H2:K2"/>
  </mergeCell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佳音</cp:lastModifiedBy>
  <dcterms:created xsi:type="dcterms:W3CDTF">2021-12-21T05:18:00Z</dcterms:created>
  <dcterms:modified xsi:type="dcterms:W3CDTF">2023-06-05T08:57:16Z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631552348B534FF2AE22FBB17BA4DB31_13</vt:lpwstr>
  </property>
  <property fmtid="{D5CDD505-2E9C-101B-9397-08002B2CF9AE}" pid="3" name="KSOProductBuildVer">
    <vt:lpwstr>2052-11.1.0.14309</vt:lpwstr>
  </property>
</Properties>
</file>